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pc07\i\Public_hdd1\Dubravka staro računalo\Moji dokumenti kopija\FINANCIJSKA IZVJEŠĆA\2025\01.01.-31.12.2025\"/>
    </mc:Choice>
  </mc:AlternateContent>
  <xr:revisionPtr revIDLastSave="0" documentId="13_ncr:1_{7D675919-6992-4755-953D-8DDF73CD17D5}"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E328" i="9" s="1"/>
  <c r="B328" i="9" s="1"/>
  <c r="G328" i="9"/>
  <c r="F328" i="9"/>
  <c r="H327" i="9"/>
  <c r="G327" i="9"/>
  <c r="F327" i="9"/>
  <c r="H326" i="9"/>
  <c r="G326" i="9"/>
  <c r="E326" i="9" s="1"/>
  <c r="B326" i="9" s="1"/>
  <c r="F326" i="9"/>
  <c r="H325" i="9"/>
  <c r="G325" i="9"/>
  <c r="E325" i="9" s="1"/>
  <c r="B325" i="9" s="1"/>
  <c r="F325" i="9"/>
  <c r="H324" i="9"/>
  <c r="G324" i="9"/>
  <c r="F324" i="9"/>
  <c r="H323" i="9"/>
  <c r="G323" i="9"/>
  <c r="F323" i="9"/>
  <c r="E323" i="9"/>
  <c r="B323" i="9"/>
  <c r="H322" i="9"/>
  <c r="G322" i="9"/>
  <c r="F322" i="9"/>
  <c r="H321" i="9"/>
  <c r="G321" i="9"/>
  <c r="F321" i="9"/>
  <c r="B321" i="9" s="1"/>
  <c r="E321" i="9"/>
  <c r="H320" i="9"/>
  <c r="E320" i="9" s="1"/>
  <c r="B320" i="9" s="1"/>
  <c r="G320" i="9"/>
  <c r="F320" i="9"/>
  <c r="H319" i="9"/>
  <c r="G319" i="9"/>
  <c r="F319" i="9"/>
  <c r="H318" i="9"/>
  <c r="G318" i="9"/>
  <c r="F318" i="9"/>
  <c r="E318" i="9"/>
  <c r="B318" i="9" s="1"/>
  <c r="H317" i="9"/>
  <c r="G317" i="9"/>
  <c r="F317" i="9"/>
  <c r="G316" i="9"/>
  <c r="F316" i="9"/>
  <c r="F315" i="9"/>
  <c r="F314" i="9"/>
  <c r="H313" i="9"/>
  <c r="G313" i="9"/>
  <c r="F313" i="9"/>
  <c r="E313" i="9"/>
  <c r="B313" i="9"/>
  <c r="H312" i="9"/>
  <c r="E312" i="9" s="1"/>
  <c r="B312" i="9" s="1"/>
  <c r="G312" i="9"/>
  <c r="F312" i="9"/>
  <c r="H311" i="9"/>
  <c r="G311" i="9"/>
  <c r="F311" i="9"/>
  <c r="F310" i="9"/>
  <c r="F309" i="9"/>
  <c r="F308" i="9"/>
  <c r="H307" i="9"/>
  <c r="G307" i="9"/>
  <c r="F307" i="9"/>
  <c r="F306" i="9"/>
  <c r="H305" i="9"/>
  <c r="G305" i="9"/>
  <c r="F305" i="9"/>
  <c r="E305" i="9"/>
  <c r="B305" i="9"/>
  <c r="H304" i="9"/>
  <c r="G304" i="9"/>
  <c r="E304" i="9" s="1"/>
  <c r="B304" i="9" s="1"/>
  <c r="F304" i="9"/>
  <c r="H303" i="9"/>
  <c r="G303" i="9"/>
  <c r="F303" i="9"/>
  <c r="B303" i="9" s="1"/>
  <c r="E303" i="9"/>
  <c r="F302" i="9"/>
  <c r="F301" i="9"/>
  <c r="F300" i="9"/>
  <c r="F299" i="9"/>
  <c r="F297" i="9"/>
  <c r="L296" i="9"/>
  <c r="F296" i="9" s="1"/>
  <c r="H296" i="9"/>
  <c r="F295" i="9"/>
  <c r="I294" i="9"/>
  <c r="H294" i="9"/>
  <c r="F294" i="9"/>
  <c r="E294" i="9"/>
  <c r="B294" i="9" s="1"/>
  <c r="E293" i="9"/>
  <c r="M292" i="9"/>
  <c r="L292" i="9"/>
  <c r="F292" i="9"/>
  <c r="B292" i="9" s="1"/>
  <c r="E292" i="9"/>
  <c r="M291" i="9"/>
  <c r="F291" i="9" s="1"/>
  <c r="L291" i="9"/>
  <c r="E291" i="9"/>
  <c r="M290" i="9"/>
  <c r="L290" i="9"/>
  <c r="F290" i="9"/>
  <c r="E290" i="9"/>
  <c r="M289" i="9"/>
  <c r="L289" i="9"/>
  <c r="F289" i="9" s="1"/>
  <c r="E289" i="9"/>
  <c r="M288" i="9"/>
  <c r="L288" i="9"/>
  <c r="E288" i="9"/>
  <c r="M287" i="9"/>
  <c r="L287" i="9"/>
  <c r="F287" i="9" s="1"/>
  <c r="E287" i="9"/>
  <c r="B287" i="9" s="1"/>
  <c r="M286" i="9"/>
  <c r="L286" i="9"/>
  <c r="F286" i="9"/>
  <c r="E286" i="9"/>
  <c r="B286" i="9"/>
  <c r="M285" i="9"/>
  <c r="L285" i="9"/>
  <c r="F285" i="9" s="1"/>
  <c r="B285" i="9" s="1"/>
  <c r="E285" i="9"/>
  <c r="M284" i="9"/>
  <c r="L284" i="9"/>
  <c r="F284" i="9"/>
  <c r="B284" i="9" s="1"/>
  <c r="E284" i="9"/>
  <c r="M283" i="9"/>
  <c r="F283" i="9" s="1"/>
  <c r="L283" i="9"/>
  <c r="E283" i="9"/>
  <c r="M282" i="9"/>
  <c r="F282" i="9" s="1"/>
  <c r="L282" i="9"/>
  <c r="E282" i="9"/>
  <c r="M281" i="9"/>
  <c r="L281" i="9"/>
  <c r="F281" i="9" s="1"/>
  <c r="E281" i="9"/>
  <c r="M280" i="9"/>
  <c r="L280" i="9"/>
  <c r="F280" i="9" s="1"/>
  <c r="B280" i="9" s="1"/>
  <c r="E280" i="9"/>
  <c r="M279" i="9"/>
  <c r="L279" i="9"/>
  <c r="F279" i="9" s="1"/>
  <c r="E279" i="9"/>
  <c r="B279" i="9" s="1"/>
  <c r="M278" i="9"/>
  <c r="L278" i="9"/>
  <c r="F278" i="9"/>
  <c r="E278" i="9"/>
  <c r="B278" i="9"/>
  <c r="M277" i="9"/>
  <c r="L277" i="9"/>
  <c r="F277" i="9" s="1"/>
  <c r="B277" i="9" s="1"/>
  <c r="E277" i="9"/>
  <c r="M276" i="9"/>
  <c r="L276" i="9"/>
  <c r="F276" i="9"/>
  <c r="B276" i="9" s="1"/>
  <c r="E276" i="9"/>
  <c r="M275" i="9"/>
  <c r="F275" i="9" s="1"/>
  <c r="L275" i="9"/>
  <c r="E275" i="9"/>
  <c r="B275" i="9" s="1"/>
  <c r="M274" i="9"/>
  <c r="F274" i="9" s="1"/>
  <c r="L274" i="9"/>
  <c r="E274" i="9"/>
  <c r="M273" i="9"/>
  <c r="L273" i="9"/>
  <c r="F273" i="9" s="1"/>
  <c r="E273" i="9"/>
  <c r="B273" i="9" s="1"/>
  <c r="M272" i="9"/>
  <c r="L272" i="9"/>
  <c r="F272" i="9" s="1"/>
  <c r="B272" i="9" s="1"/>
  <c r="E272" i="9"/>
  <c r="M271" i="9"/>
  <c r="L271" i="9"/>
  <c r="F271" i="9" s="1"/>
  <c r="E271" i="9"/>
  <c r="M270" i="9"/>
  <c r="L270" i="9"/>
  <c r="F270" i="9"/>
  <c r="E270" i="9"/>
  <c r="B270" i="9"/>
  <c r="M269" i="9"/>
  <c r="L269" i="9"/>
  <c r="F269" i="9" s="1"/>
  <c r="B269" i="9" s="1"/>
  <c r="E269" i="9"/>
  <c r="M268" i="9"/>
  <c r="L268" i="9"/>
  <c r="F268" i="9"/>
  <c r="B268" i="9" s="1"/>
  <c r="E268" i="9"/>
  <c r="M267" i="9"/>
  <c r="F267" i="9" s="1"/>
  <c r="L267" i="9"/>
  <c r="E267" i="9"/>
  <c r="M266" i="9"/>
  <c r="L266" i="9"/>
  <c r="F266" i="9"/>
  <c r="E266" i="9"/>
  <c r="B266" i="9" s="1"/>
  <c r="M265" i="9"/>
  <c r="L265" i="9"/>
  <c r="F265" i="9" s="1"/>
  <c r="E265" i="9"/>
  <c r="B265" i="9" s="1"/>
  <c r="M264" i="9"/>
  <c r="L264" i="9"/>
  <c r="E264" i="9"/>
  <c r="M263" i="9"/>
  <c r="L263" i="9"/>
  <c r="F263" i="9" s="1"/>
  <c r="E263" i="9"/>
  <c r="M262" i="9"/>
  <c r="L262" i="9"/>
  <c r="F262" i="9"/>
  <c r="E262" i="9"/>
  <c r="B262" i="9"/>
  <c r="M261" i="9"/>
  <c r="L261" i="9"/>
  <c r="F261" i="9" s="1"/>
  <c r="B261" i="9" s="1"/>
  <c r="E261" i="9"/>
  <c r="M260" i="9"/>
  <c r="L260" i="9"/>
  <c r="F260" i="9"/>
  <c r="B260" i="9" s="1"/>
  <c r="E260" i="9"/>
  <c r="M259" i="9"/>
  <c r="F259" i="9" s="1"/>
  <c r="L259" i="9"/>
  <c r="E259" i="9"/>
  <c r="M258" i="9"/>
  <c r="F258" i="9" s="1"/>
  <c r="L258" i="9"/>
  <c r="E258" i="9"/>
  <c r="M257" i="9"/>
  <c r="L257" i="9"/>
  <c r="F257" i="9" s="1"/>
  <c r="E257" i="9"/>
  <c r="B257" i="9" s="1"/>
  <c r="M256" i="9"/>
  <c r="L256" i="9"/>
  <c r="F256" i="9" s="1"/>
  <c r="B256" i="9" s="1"/>
  <c r="E256" i="9"/>
  <c r="M255" i="9"/>
  <c r="L255" i="9"/>
  <c r="F255" i="9" s="1"/>
  <c r="E255" i="9"/>
  <c r="M254" i="9"/>
  <c r="L254" i="9"/>
  <c r="F254" i="9"/>
  <c r="E254" i="9"/>
  <c r="B254" i="9"/>
  <c r="M253" i="9"/>
  <c r="L253" i="9"/>
  <c r="F253" i="9" s="1"/>
  <c r="B253" i="9" s="1"/>
  <c r="E253" i="9"/>
  <c r="M252" i="9"/>
  <c r="L252" i="9"/>
  <c r="F252" i="9"/>
  <c r="E252" i="9"/>
  <c r="B252" i="9"/>
  <c r="M251" i="9"/>
  <c r="L251" i="9"/>
  <c r="F251" i="9" s="1"/>
  <c r="E251" i="9"/>
  <c r="M250" i="9"/>
  <c r="F250" i="9" s="1"/>
  <c r="L250" i="9"/>
  <c r="E250" i="9"/>
  <c r="M249" i="9"/>
  <c r="L249" i="9"/>
  <c r="F249" i="9" s="1"/>
  <c r="E249" i="9"/>
  <c r="B249" i="9" s="1"/>
  <c r="M248" i="9"/>
  <c r="L248" i="9"/>
  <c r="E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F242" i="9" s="1"/>
  <c r="L242" i="9"/>
  <c r="E242" i="9"/>
  <c r="M241" i="9"/>
  <c r="L241" i="9"/>
  <c r="F241" i="9" s="1"/>
  <c r="E241" i="9"/>
  <c r="B241" i="9" s="1"/>
  <c r="M240" i="9"/>
  <c r="L240" i="9"/>
  <c r="E240" i="9"/>
  <c r="M239" i="9"/>
  <c r="L239" i="9"/>
  <c r="F239" i="9" s="1"/>
  <c r="E239" i="9"/>
  <c r="B239" i="9" s="1"/>
  <c r="M238" i="9"/>
  <c r="L238" i="9"/>
  <c r="F238" i="9"/>
  <c r="E238" i="9"/>
  <c r="B238" i="9"/>
  <c r="M237" i="9"/>
  <c r="L237" i="9"/>
  <c r="F237" i="9" s="1"/>
  <c r="E237" i="9"/>
  <c r="B237" i="9" s="1"/>
  <c r="M236" i="9"/>
  <c r="L236" i="9"/>
  <c r="F236" i="9" s="1"/>
  <c r="B236" i="9" s="1"/>
  <c r="E236" i="9"/>
  <c r="M235" i="9"/>
  <c r="L235" i="9"/>
  <c r="F235" i="9" s="1"/>
  <c r="E235" i="9"/>
  <c r="B235" i="9" s="1"/>
  <c r="M234" i="9"/>
  <c r="L234" i="9"/>
  <c r="F234" i="9"/>
  <c r="E234" i="9"/>
  <c r="M233" i="9"/>
  <c r="L233" i="9"/>
  <c r="F233" i="9" s="1"/>
  <c r="E233" i="9"/>
  <c r="B233" i="9" s="1"/>
  <c r="M232" i="9"/>
  <c r="L232" i="9"/>
  <c r="E232" i="9"/>
  <c r="M231" i="9"/>
  <c r="L231" i="9"/>
  <c r="F231" i="9" s="1"/>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E165" i="9" s="1"/>
  <c r="G165" i="9"/>
  <c r="F165" i="9"/>
  <c r="H164" i="9"/>
  <c r="G164" i="9"/>
  <c r="F164" i="9"/>
  <c r="E164" i="9"/>
  <c r="B164" i="9" s="1"/>
  <c r="H163" i="9"/>
  <c r="G163" i="9"/>
  <c r="E163" i="9" s="1"/>
  <c r="F163" i="9"/>
  <c r="H162" i="9"/>
  <c r="G162" i="9"/>
  <c r="E162" i="9" s="1"/>
  <c r="B162" i="9" s="1"/>
  <c r="F162" i="9"/>
  <c r="H161" i="9"/>
  <c r="G161" i="9"/>
  <c r="F161" i="9"/>
  <c r="H160" i="9"/>
  <c r="G160" i="9"/>
  <c r="E160" i="9" s="1"/>
  <c r="B160" i="9" s="1"/>
  <c r="F160" i="9"/>
  <c r="H159" i="9"/>
  <c r="G159" i="9"/>
  <c r="E159" i="9" s="1"/>
  <c r="F159" i="9"/>
  <c r="B159" i="9"/>
  <c r="H158" i="9"/>
  <c r="G158" i="9"/>
  <c r="E158" i="9" s="1"/>
  <c r="B158" i="9" s="1"/>
  <c r="F158" i="9"/>
  <c r="H157" i="9"/>
  <c r="E157" i="9" s="1"/>
  <c r="B157" i="9" s="1"/>
  <c r="G157" i="9"/>
  <c r="F157" i="9"/>
  <c r="F156" i="9"/>
  <c r="H155" i="9"/>
  <c r="G155" i="9"/>
  <c r="E155" i="9" s="1"/>
  <c r="B155" i="9" s="1"/>
  <c r="F155" i="9"/>
  <c r="H154" i="9"/>
  <c r="G154" i="9"/>
  <c r="F154" i="9"/>
  <c r="E154" i="9"/>
  <c r="B154" i="9" s="1"/>
  <c r="H153" i="9"/>
  <c r="G153" i="9"/>
  <c r="E153" i="9" s="1"/>
  <c r="B153" i="9" s="1"/>
  <c r="F153" i="9"/>
  <c r="H152" i="9"/>
  <c r="G152" i="9"/>
  <c r="F152" i="9"/>
  <c r="E152" i="9"/>
  <c r="B152" i="9" s="1"/>
  <c r="H151" i="9"/>
  <c r="G151" i="9"/>
  <c r="E151" i="9" s="1"/>
  <c r="F151" i="9"/>
  <c r="H150" i="9"/>
  <c r="G150" i="9"/>
  <c r="E150" i="9" s="1"/>
  <c r="B150" i="9" s="1"/>
  <c r="F150" i="9"/>
  <c r="H149" i="9"/>
  <c r="E149" i="9" s="1"/>
  <c r="G149" i="9"/>
  <c r="F149" i="9"/>
  <c r="B149" i="9"/>
  <c r="H148" i="9"/>
  <c r="G148" i="9"/>
  <c r="F148" i="9"/>
  <c r="E148" i="9"/>
  <c r="B148" i="9" s="1"/>
  <c r="H147" i="9"/>
  <c r="G147" i="9"/>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E141" i="9" s="1"/>
  <c r="G141" i="9"/>
  <c r="F141" i="9"/>
  <c r="H140" i="9"/>
  <c r="G140" i="9"/>
  <c r="F140" i="9"/>
  <c r="E140" i="9"/>
  <c r="B140" i="9" s="1"/>
  <c r="H139" i="9"/>
  <c r="G139" i="9"/>
  <c r="F139" i="9"/>
  <c r="H138" i="9"/>
  <c r="G138" i="9"/>
  <c r="E138" i="9" s="1"/>
  <c r="B138" i="9" s="1"/>
  <c r="F138" i="9"/>
  <c r="H137" i="9"/>
  <c r="G137" i="9"/>
  <c r="F137" i="9"/>
  <c r="H136" i="9"/>
  <c r="G136" i="9"/>
  <c r="E136" i="9" s="1"/>
  <c r="B136" i="9" s="1"/>
  <c r="F136" i="9"/>
  <c r="H135" i="9"/>
  <c r="G135" i="9"/>
  <c r="E135" i="9" s="1"/>
  <c r="F135" i="9"/>
  <c r="B135" i="9"/>
  <c r="H134" i="9"/>
  <c r="G134" i="9"/>
  <c r="E134" i="9" s="1"/>
  <c r="B134" i="9" s="1"/>
  <c r="F134" i="9"/>
  <c r="H133" i="9"/>
  <c r="E133" i="9" s="1"/>
  <c r="B133" i="9" s="1"/>
  <c r="G133" i="9"/>
  <c r="F133" i="9"/>
  <c r="H132" i="9"/>
  <c r="G132" i="9"/>
  <c r="F132" i="9"/>
  <c r="E132" i="9"/>
  <c r="B132" i="9" s="1"/>
  <c r="H131" i="9"/>
  <c r="G131" i="9"/>
  <c r="F131" i="9"/>
  <c r="H130" i="9"/>
  <c r="G130" i="9"/>
  <c r="E130" i="9" s="1"/>
  <c r="B130" i="9" s="1"/>
  <c r="F130" i="9"/>
  <c r="H129" i="9"/>
  <c r="G129" i="9"/>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F122" i="9"/>
  <c r="E122" i="9"/>
  <c r="B122" i="9" s="1"/>
  <c r="H121" i="9"/>
  <c r="G121" i="9"/>
  <c r="E121" i="9" s="1"/>
  <c r="B121" i="9" s="1"/>
  <c r="F121" i="9"/>
  <c r="H120" i="9"/>
  <c r="G120" i="9"/>
  <c r="F120" i="9"/>
  <c r="E120" i="9"/>
  <c r="B120" i="9" s="1"/>
  <c r="H119" i="9"/>
  <c r="G119" i="9"/>
  <c r="E119" i="9" s="1"/>
  <c r="F119" i="9"/>
  <c r="H118" i="9"/>
  <c r="G118" i="9"/>
  <c r="E118" i="9" s="1"/>
  <c r="B118" i="9" s="1"/>
  <c r="F118" i="9"/>
  <c r="H117" i="9"/>
  <c r="E117" i="9" s="1"/>
  <c r="G117" i="9"/>
  <c r="F117" i="9"/>
  <c r="H116" i="9"/>
  <c r="G116" i="9"/>
  <c r="F116" i="9"/>
  <c r="E116" i="9"/>
  <c r="B116" i="9" s="1"/>
  <c r="H115" i="9"/>
  <c r="G115" i="9"/>
  <c r="F115" i="9"/>
  <c r="H114" i="9"/>
  <c r="G114" i="9"/>
  <c r="E114" i="9" s="1"/>
  <c r="B114" i="9" s="1"/>
  <c r="F114" i="9"/>
  <c r="H113" i="9"/>
  <c r="G113" i="9"/>
  <c r="E113" i="9" s="1"/>
  <c r="B113" i="9" s="1"/>
  <c r="F113" i="9"/>
  <c r="H112" i="9"/>
  <c r="G112" i="9"/>
  <c r="E112" i="9" s="1"/>
  <c r="B112" i="9" s="1"/>
  <c r="F112" i="9"/>
  <c r="H111" i="9"/>
  <c r="G111" i="9"/>
  <c r="E111" i="9" s="1"/>
  <c r="F111" i="9"/>
  <c r="B111" i="9"/>
  <c r="H110" i="9"/>
  <c r="G110" i="9"/>
  <c r="E110" i="9" s="1"/>
  <c r="B110" i="9" s="1"/>
  <c r="F110" i="9"/>
  <c r="H109" i="9"/>
  <c r="E109" i="9" s="1"/>
  <c r="B109" i="9" s="1"/>
  <c r="G109" i="9"/>
  <c r="F109" i="9"/>
  <c r="H108" i="9"/>
  <c r="G108" i="9"/>
  <c r="F108" i="9"/>
  <c r="E108" i="9"/>
  <c r="B108" i="9" s="1"/>
  <c r="H107" i="9"/>
  <c r="G107" i="9"/>
  <c r="F107" i="9"/>
  <c r="H106" i="9"/>
  <c r="G106" i="9"/>
  <c r="E106" i="9" s="1"/>
  <c r="B106" i="9" s="1"/>
  <c r="F106" i="9"/>
  <c r="H105" i="9"/>
  <c r="G105" i="9"/>
  <c r="E105" i="9" s="1"/>
  <c r="F105" i="9"/>
  <c r="B105" i="9"/>
  <c r="H104" i="9"/>
  <c r="G104" i="9"/>
  <c r="E104" i="9" s="1"/>
  <c r="B104" i="9" s="1"/>
  <c r="F104" i="9"/>
  <c r="H103" i="9"/>
  <c r="G103" i="9"/>
  <c r="E103" i="9" s="1"/>
  <c r="F103" i="9"/>
  <c r="B103" i="9"/>
  <c r="H102" i="9"/>
  <c r="G102" i="9"/>
  <c r="E102" i="9" s="1"/>
  <c r="B102" i="9" s="1"/>
  <c r="F102" i="9"/>
  <c r="H101" i="9"/>
  <c r="E101" i="9" s="1"/>
  <c r="B101" i="9" s="1"/>
  <c r="G101" i="9"/>
  <c r="F101" i="9"/>
  <c r="H100" i="9"/>
  <c r="G100" i="9"/>
  <c r="F100" i="9"/>
  <c r="E100" i="9"/>
  <c r="B100" i="9" s="1"/>
  <c r="H99" i="9"/>
  <c r="G99" i="9"/>
  <c r="F99" i="9"/>
  <c r="H98" i="9"/>
  <c r="G98" i="9"/>
  <c r="E98" i="9" s="1"/>
  <c r="B98" i="9" s="1"/>
  <c r="F98" i="9"/>
  <c r="H97" i="9"/>
  <c r="G97" i="9"/>
  <c r="F97" i="9"/>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F90" i="9"/>
  <c r="E90" i="9"/>
  <c r="B90" i="9" s="1"/>
  <c r="H89" i="9"/>
  <c r="G89" i="9"/>
  <c r="E89" i="9" s="1"/>
  <c r="B89" i="9" s="1"/>
  <c r="F89" i="9"/>
  <c r="H88" i="9"/>
  <c r="G88" i="9"/>
  <c r="F88" i="9"/>
  <c r="E88" i="9"/>
  <c r="B88" i="9" s="1"/>
  <c r="H87" i="9"/>
  <c r="G87" i="9"/>
  <c r="E87" i="9" s="1"/>
  <c r="B87" i="9" s="1"/>
  <c r="F87" i="9"/>
  <c r="H86" i="9"/>
  <c r="G86" i="9"/>
  <c r="E86" i="9" s="1"/>
  <c r="B86" i="9" s="1"/>
  <c r="F86" i="9"/>
  <c r="H85" i="9"/>
  <c r="E85" i="9" s="1"/>
  <c r="G85" i="9"/>
  <c r="F85" i="9"/>
  <c r="H84" i="9"/>
  <c r="G84" i="9"/>
  <c r="F84" i="9"/>
  <c r="E84" i="9"/>
  <c r="B84" i="9" s="1"/>
  <c r="H83" i="9"/>
  <c r="G83" i="9"/>
  <c r="E83" i="9" s="1"/>
  <c r="F83" i="9"/>
  <c r="H82" i="9"/>
  <c r="G82" i="9"/>
  <c r="E82" i="9" s="1"/>
  <c r="B82" i="9" s="1"/>
  <c r="F82" i="9"/>
  <c r="H81" i="9"/>
  <c r="G81" i="9"/>
  <c r="E81" i="9" s="1"/>
  <c r="B81" i="9" s="1"/>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B75" i="9" s="1"/>
  <c r="F75" i="9"/>
  <c r="H74" i="9"/>
  <c r="G74" i="9"/>
  <c r="F74" i="9"/>
  <c r="E74" i="9"/>
  <c r="B74" i="9" s="1"/>
  <c r="H73" i="9"/>
  <c r="G73" i="9"/>
  <c r="F73" i="9"/>
  <c r="H72" i="9"/>
  <c r="G72" i="9"/>
  <c r="E72" i="9" s="1"/>
  <c r="B72" i="9" s="1"/>
  <c r="F72" i="9"/>
  <c r="H71" i="9"/>
  <c r="G71" i="9"/>
  <c r="F71" i="9"/>
  <c r="H70" i="9"/>
  <c r="G70" i="9"/>
  <c r="F70" i="9"/>
  <c r="E70" i="9"/>
  <c r="B70" i="9" s="1"/>
  <c r="H69" i="9"/>
  <c r="E69" i="9" s="1"/>
  <c r="G69" i="9"/>
  <c r="F69" i="9"/>
  <c r="B69" i="9"/>
  <c r="H68" i="9"/>
  <c r="G68" i="9"/>
  <c r="E68" i="9" s="1"/>
  <c r="F68" i="9"/>
  <c r="H67" i="9"/>
  <c r="G67" i="9"/>
  <c r="F67" i="9"/>
  <c r="E67" i="9"/>
  <c r="B67" i="9" s="1"/>
  <c r="H66" i="9"/>
  <c r="G66" i="9"/>
  <c r="F66" i="9"/>
  <c r="H65" i="9"/>
  <c r="G65" i="9"/>
  <c r="F65" i="9"/>
  <c r="E65" i="9"/>
  <c r="B65" i="9"/>
  <c r="H64" i="9"/>
  <c r="G64" i="9"/>
  <c r="E64" i="9" s="1"/>
  <c r="F64" i="9"/>
  <c r="B64" i="9"/>
  <c r="H63" i="9"/>
  <c r="G63" i="9"/>
  <c r="E63" i="9" s="1"/>
  <c r="B63" i="9" s="1"/>
  <c r="F63" i="9"/>
  <c r="H62" i="9"/>
  <c r="G62" i="9"/>
  <c r="F62" i="9"/>
  <c r="E62" i="9"/>
  <c r="B62" i="9" s="1"/>
  <c r="H61" i="9"/>
  <c r="G61" i="9"/>
  <c r="F61" i="9"/>
  <c r="H60" i="9"/>
  <c r="G60" i="9"/>
  <c r="E60" i="9" s="1"/>
  <c r="B60" i="9" s="1"/>
  <c r="F60" i="9"/>
  <c r="H59" i="9"/>
  <c r="G59" i="9"/>
  <c r="E59" i="9" s="1"/>
  <c r="F59" i="9"/>
  <c r="B59" i="9"/>
  <c r="H58" i="9"/>
  <c r="G58" i="9"/>
  <c r="E58" i="9" s="1"/>
  <c r="B58" i="9" s="1"/>
  <c r="F58" i="9"/>
  <c r="H57" i="9"/>
  <c r="G57" i="9"/>
  <c r="E57" i="9" s="1"/>
  <c r="F57" i="9"/>
  <c r="B57" i="9"/>
  <c r="H56" i="9"/>
  <c r="G56" i="9"/>
  <c r="F56" i="9"/>
  <c r="H55" i="9"/>
  <c r="G55" i="9"/>
  <c r="F55" i="9"/>
  <c r="E55" i="9"/>
  <c r="H54" i="9"/>
  <c r="G54" i="9"/>
  <c r="F54" i="9"/>
  <c r="E54" i="9"/>
  <c r="B54" i="9" s="1"/>
  <c r="H53" i="9"/>
  <c r="G53" i="9"/>
  <c r="E53" i="9" s="1"/>
  <c r="B53" i="9" s="1"/>
  <c r="F53" i="9"/>
  <c r="H52" i="9"/>
  <c r="G52" i="9"/>
  <c r="E52" i="9" s="1"/>
  <c r="B52" i="9" s="1"/>
  <c r="F52" i="9"/>
  <c r="H51" i="9"/>
  <c r="G51" i="9"/>
  <c r="E51" i="9" s="1"/>
  <c r="B51" i="9" s="1"/>
  <c r="F51" i="9"/>
  <c r="H50" i="9"/>
  <c r="G50" i="9"/>
  <c r="E50" i="9" s="1"/>
  <c r="B50" i="9" s="1"/>
  <c r="F50" i="9"/>
  <c r="H49" i="9"/>
  <c r="G49" i="9"/>
  <c r="E49" i="9" s="1"/>
  <c r="F49" i="9"/>
  <c r="B49" i="9"/>
  <c r="H48" i="9"/>
  <c r="G48" i="9"/>
  <c r="E48" i="9" s="1"/>
  <c r="B48" i="9" s="1"/>
  <c r="F48" i="9"/>
  <c r="H47" i="9"/>
  <c r="E47" i="9" s="1"/>
  <c r="B47" i="9" s="1"/>
  <c r="G47" i="9"/>
  <c r="F47" i="9"/>
  <c r="H46" i="9"/>
  <c r="G46" i="9"/>
  <c r="F46" i="9"/>
  <c r="E46" i="9"/>
  <c r="B46" i="9" s="1"/>
  <c r="H45" i="9"/>
  <c r="G45" i="9"/>
  <c r="E45" i="9" s="1"/>
  <c r="B45" i="9" s="1"/>
  <c r="F45" i="9"/>
  <c r="H44" i="9"/>
  <c r="G44" i="9"/>
  <c r="F44" i="9"/>
  <c r="E44" i="9"/>
  <c r="B44" i="9" s="1"/>
  <c r="H43" i="9"/>
  <c r="G43" i="9"/>
  <c r="E43" i="9" s="1"/>
  <c r="B43" i="9" s="1"/>
  <c r="F43" i="9"/>
  <c r="H42" i="9"/>
  <c r="G42" i="9"/>
  <c r="E42" i="9" s="1"/>
  <c r="F42" i="9"/>
  <c r="H41" i="9"/>
  <c r="G41" i="9"/>
  <c r="E41" i="9" s="1"/>
  <c r="F41" i="9"/>
  <c r="H40" i="9"/>
  <c r="G40" i="9"/>
  <c r="E40" i="9" s="1"/>
  <c r="B40" i="9" s="1"/>
  <c r="F40" i="9"/>
  <c r="H39" i="9"/>
  <c r="G39" i="9"/>
  <c r="F39" i="9"/>
  <c r="E39" i="9"/>
  <c r="B39" i="9" s="1"/>
  <c r="H38" i="9"/>
  <c r="G38" i="9"/>
  <c r="F38" i="9"/>
  <c r="E38" i="9"/>
  <c r="B38" i="9" s="1"/>
  <c r="H37" i="9"/>
  <c r="G37" i="9"/>
  <c r="F37" i="9"/>
  <c r="H36" i="9"/>
  <c r="G36" i="9"/>
  <c r="E36" i="9" s="1"/>
  <c r="B36" i="9" s="1"/>
  <c r="F36" i="9"/>
  <c r="H35" i="9"/>
  <c r="G35" i="9"/>
  <c r="E35" i="9" s="1"/>
  <c r="F35" i="9"/>
  <c r="B35" i="9"/>
  <c r="H34" i="9"/>
  <c r="G34" i="9"/>
  <c r="E34" i="9" s="1"/>
  <c r="F34" i="9"/>
  <c r="H33" i="9"/>
  <c r="G33" i="9"/>
  <c r="E33" i="9" s="1"/>
  <c r="B33" i="9" s="1"/>
  <c r="F33" i="9"/>
  <c r="H32" i="9"/>
  <c r="G32" i="9"/>
  <c r="F32" i="9"/>
  <c r="H31" i="9"/>
  <c r="G31" i="9"/>
  <c r="F31" i="9"/>
  <c r="H30" i="9"/>
  <c r="G30" i="9"/>
  <c r="F30" i="9"/>
  <c r="E30" i="9"/>
  <c r="B30" i="9" s="1"/>
  <c r="H29" i="9"/>
  <c r="G29" i="9"/>
  <c r="F29" i="9"/>
  <c r="H28" i="9"/>
  <c r="G28" i="9"/>
  <c r="E28" i="9" s="1"/>
  <c r="B28" i="9" s="1"/>
  <c r="F28" i="9"/>
  <c r="H27" i="9"/>
  <c r="G27" i="9"/>
  <c r="E27" i="9" s="1"/>
  <c r="F27" i="9"/>
  <c r="B27" i="9"/>
  <c r="H26" i="9"/>
  <c r="G26" i="9"/>
  <c r="E26" i="9" s="1"/>
  <c r="B26" i="9" s="1"/>
  <c r="F26" i="9"/>
  <c r="H25" i="9"/>
  <c r="G25" i="9"/>
  <c r="E25" i="9" s="1"/>
  <c r="F25" i="9"/>
  <c r="B25" i="9"/>
  <c r="F24" i="9"/>
  <c r="F4" i="9"/>
  <c r="O3" i="9"/>
  <c r="G296" i="9" s="1"/>
  <c r="E296" i="9" s="1"/>
  <c r="B296" i="9" s="1"/>
  <c r="I3" i="9"/>
  <c r="G192" i="9" s="1"/>
  <c r="E192" i="9" s="1"/>
  <c r="B192" i="9" s="1"/>
  <c r="H3" i="9"/>
  <c r="G3" i="9"/>
  <c r="D104" i="8"/>
  <c r="D97" i="8"/>
  <c r="D92" i="8"/>
  <c r="D87" i="8"/>
  <c r="D82" i="8"/>
  <c r="D77" i="8"/>
  <c r="D51" i="8" s="1"/>
  <c r="D72" i="8"/>
  <c r="D67" i="8"/>
  <c r="D62" i="8"/>
  <c r="D57" i="8"/>
  <c r="D52" i="8"/>
  <c r="D46" i="8"/>
  <c r="D45" i="8"/>
  <c r="I40" i="3" s="1"/>
  <c r="D44" i="8"/>
  <c r="D37" i="8"/>
  <c r="D25" i="8" s="1"/>
  <c r="D27" i="8"/>
  <c r="D18" i="8"/>
  <c r="D8" i="8"/>
  <c r="D6" i="8" s="1"/>
  <c r="E44" i="7"/>
  <c r="D44" i="7"/>
  <c r="E39" i="7"/>
  <c r="E38" i="7" s="1"/>
  <c r="D1571" i="1" s="1"/>
  <c r="D39" i="7"/>
  <c r="D38" i="7" s="1"/>
  <c r="E30" i="7"/>
  <c r="D30" i="7"/>
  <c r="E23" i="7"/>
  <c r="D23" i="7"/>
  <c r="D22" i="7" s="1"/>
  <c r="E14" i="7"/>
  <c r="D14" i="7"/>
  <c r="E7" i="7"/>
  <c r="E6" i="7" s="1"/>
  <c r="D1539" i="1" s="1"/>
  <c r="D7" i="7"/>
  <c r="D6" i="7"/>
  <c r="D5" i="7" s="1"/>
  <c r="H33" i="3" s="1"/>
  <c r="F140" i="6"/>
  <c r="F139" i="6"/>
  <c r="F138" i="6"/>
  <c r="F137" i="6"/>
  <c r="F136" i="6"/>
  <c r="F135" i="6"/>
  <c r="F134" i="6"/>
  <c r="F133" i="6"/>
  <c r="F132" i="6"/>
  <c r="F131" i="6"/>
  <c r="F130" i="6"/>
  <c r="E130" i="6"/>
  <c r="E129" i="6" s="1"/>
  <c r="D130" i="6"/>
  <c r="D129" i="6"/>
  <c r="F128" i="6"/>
  <c r="F127" i="6"/>
  <c r="F126" i="6"/>
  <c r="F125" i="6"/>
  <c r="F124" i="6"/>
  <c r="F123" i="6"/>
  <c r="E122" i="6"/>
  <c r="D122" i="6"/>
  <c r="F122" i="6" s="1"/>
  <c r="F121" i="6"/>
  <c r="F120" i="6"/>
  <c r="F119" i="6"/>
  <c r="F118" i="6"/>
  <c r="E118" i="6"/>
  <c r="D118" i="6"/>
  <c r="F117" i="6"/>
  <c r="F116" i="6"/>
  <c r="F115"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c r="F89" i="6" s="1"/>
  <c r="F88" i="6"/>
  <c r="F87" i="6"/>
  <c r="F86" i="6"/>
  <c r="F85" i="6"/>
  <c r="F84" i="6"/>
  <c r="F83" i="6"/>
  <c r="E82" i="6"/>
  <c r="D82" i="6"/>
  <c r="F82" i="6" s="1"/>
  <c r="F81" i="6"/>
  <c r="F80" i="6"/>
  <c r="F79" i="6"/>
  <c r="F78" i="6"/>
  <c r="F77" i="6"/>
  <c r="F76" i="6"/>
  <c r="E75" i="6"/>
  <c r="F75" i="6"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D36" i="6"/>
  <c r="D35" i="6" s="1"/>
  <c r="F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F291" i="5" s="1"/>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F264" i="5"/>
  <c r="E264" i="5"/>
  <c r="D264" i="5"/>
  <c r="F263" i="5"/>
  <c r="F262" i="5"/>
  <c r="F261" i="5"/>
  <c r="F260" i="5"/>
  <c r="E260" i="5"/>
  <c r="D260" i="5"/>
  <c r="F259" i="5"/>
  <c r="F258" i="5"/>
  <c r="F257" i="5"/>
  <c r="E256" i="5"/>
  <c r="E255" i="5" s="1"/>
  <c r="D256" i="5"/>
  <c r="F254" i="5"/>
  <c r="F253" i="5"/>
  <c r="E252" i="5"/>
  <c r="E251" i="5" s="1"/>
  <c r="I25" i="3"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D203" i="5" s="1"/>
  <c r="G338" i="9" s="1"/>
  <c r="F203" i="5"/>
  <c r="F202" i="5"/>
  <c r="F201" i="5"/>
  <c r="F200" i="5"/>
  <c r="F199" i="5"/>
  <c r="F198" i="5"/>
  <c r="E197" i="5"/>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1094" i="1" s="1"/>
  <c r="D89" i="5"/>
  <c r="D88" i="5" s="1"/>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F591" i="4"/>
  <c r="E591" i="4"/>
  <c r="D591" i="4"/>
  <c r="F590" i="4"/>
  <c r="E589" i="4"/>
  <c r="E584" i="4" s="1"/>
  <c r="D589" i="4"/>
  <c r="F588" i="4"/>
  <c r="F587" i="4"/>
  <c r="F586" i="4"/>
  <c r="E585" i="4"/>
  <c r="D585" i="4"/>
  <c r="F585" i="4" s="1"/>
  <c r="F583" i="4"/>
  <c r="F582" i="4"/>
  <c r="E581" i="4"/>
  <c r="D581" i="4"/>
  <c r="F581" i="4" s="1"/>
  <c r="F580" i="4"/>
  <c r="F579" i="4"/>
  <c r="F578" i="4"/>
  <c r="E578" i="4"/>
  <c r="D578" i="4"/>
  <c r="D571" i="4" s="1"/>
  <c r="F571" i="4" s="1"/>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5" i="4" s="1"/>
  <c r="F544" i="4"/>
  <c r="F543" i="4"/>
  <c r="E542" i="4"/>
  <c r="D542" i="4"/>
  <c r="F542" i="4" s="1"/>
  <c r="F541" i="4"/>
  <c r="F540" i="4"/>
  <c r="F539" i="4"/>
  <c r="F538" i="4"/>
  <c r="E537" i="4"/>
  <c r="D537" i="4"/>
  <c r="F534" i="4"/>
  <c r="F533" i="4"/>
  <c r="E532" i="4"/>
  <c r="E522" i="4" s="1"/>
  <c r="D532" i="4"/>
  <c r="F532" i="4" s="1"/>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F485" i="4"/>
  <c r="E485" i="4"/>
  <c r="E479" i="4" s="1"/>
  <c r="D485" i="4"/>
  <c r="F484" i="4"/>
  <c r="F483" i="4"/>
  <c r="F482" i="4"/>
  <c r="F481" i="4"/>
  <c r="E480" i="4"/>
  <c r="D480" i="4"/>
  <c r="F478" i="4"/>
  <c r="F477" i="4"/>
  <c r="E476" i="4"/>
  <c r="D476" i="4"/>
  <c r="F476" i="4" s="1"/>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D432" i="4"/>
  <c r="E428" i="4"/>
  <c r="F428" i="4" s="1"/>
  <c r="D428" i="4"/>
  <c r="E427" i="4"/>
  <c r="E648" i="4" s="1"/>
  <c r="D427" i="4"/>
  <c r="F426" i="4"/>
  <c r="E426" i="4"/>
  <c r="D426" i="4"/>
  <c r="D648" i="4" s="1"/>
  <c r="F648"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D366" i="4"/>
  <c r="F365" i="4"/>
  <c r="F364" i="4"/>
  <c r="F363" i="4"/>
  <c r="E362" i="4"/>
  <c r="D362" i="4"/>
  <c r="F362" i="4" s="1"/>
  <c r="E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E308" i="4" s="1"/>
  <c r="F320" i="4"/>
  <c r="F319" i="4"/>
  <c r="F318" i="4"/>
  <c r="F317" i="4"/>
  <c r="F316" i="4"/>
  <c r="F315" i="4"/>
  <c r="F314" i="4"/>
  <c r="E314" i="4"/>
  <c r="D314" i="4"/>
  <c r="F313" i="4"/>
  <c r="F312" i="4"/>
  <c r="F311" i="4"/>
  <c r="E310" i="4"/>
  <c r="D310" i="4"/>
  <c r="F310" i="4" s="1"/>
  <c r="E309" i="4"/>
  <c r="D309" i="4"/>
  <c r="F306" i="4"/>
  <c r="F305" i="4"/>
  <c r="F304" i="4"/>
  <c r="F303" i="4"/>
  <c r="F302" i="4"/>
  <c r="F298" i="4"/>
  <c r="E298" i="4"/>
  <c r="D298" i="4"/>
  <c r="F297" i="4"/>
  <c r="E297" i="4"/>
  <c r="D297" i="4"/>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E274" i="4"/>
  <c r="E273" i="4" s="1"/>
  <c r="D274" i="4"/>
  <c r="D273" i="4" s="1"/>
  <c r="F272" i="4"/>
  <c r="F271" i="4"/>
  <c r="F270" i="4"/>
  <c r="F269" i="4"/>
  <c r="E269" i="4"/>
  <c r="D269" i="4"/>
  <c r="F268" i="4"/>
  <c r="F267" i="4"/>
  <c r="F266" i="4"/>
  <c r="F265" i="4"/>
  <c r="F264" i="4"/>
  <c r="F263" i="4"/>
  <c r="E263" i="4"/>
  <c r="E262" i="4" s="1"/>
  <c r="F262" i="4" s="1"/>
  <c r="D263" i="4"/>
  <c r="D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E208" i="4"/>
  <c r="F208" i="4" s="1"/>
  <c r="D208" i="4"/>
  <c r="F207" i="4"/>
  <c r="F206" i="4"/>
  <c r="F205" i="4"/>
  <c r="F204" i="4"/>
  <c r="E203" i="4"/>
  <c r="D203" i="4"/>
  <c r="F203"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E164" i="4" s="1"/>
  <c r="D170" i="4"/>
  <c r="F170" i="4" s="1"/>
  <c r="F169" i="4"/>
  <c r="F168" i="4"/>
  <c r="F167" i="4"/>
  <c r="F166" i="4"/>
  <c r="E165" i="4"/>
  <c r="D165" i="4"/>
  <c r="F165" i="4" s="1"/>
  <c r="D164" i="4"/>
  <c r="F164" i="4" s="1"/>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E141" i="4"/>
  <c r="D141" i="4"/>
  <c r="D140" i="4" s="1"/>
  <c r="F139" i="4"/>
  <c r="F138" i="4"/>
  <c r="F137" i="4"/>
  <c r="F136" i="4"/>
  <c r="E135" i="4"/>
  <c r="D135" i="4"/>
  <c r="F135" i="4" s="1"/>
  <c r="E134" i="4"/>
  <c r="F133" i="4"/>
  <c r="F132" i="4"/>
  <c r="F131" i="4"/>
  <c r="F130" i="4"/>
  <c r="E129" i="4"/>
  <c r="D129" i="4"/>
  <c r="F129" i="4" s="1"/>
  <c r="F128" i="4"/>
  <c r="F127" i="4"/>
  <c r="F126" i="4"/>
  <c r="E126" i="4"/>
  <c r="E125" i="4" s="1"/>
  <c r="D126" i="4"/>
  <c r="D125" i="4"/>
  <c r="F125" i="4" s="1"/>
  <c r="F124" i="4"/>
  <c r="F123" i="4"/>
  <c r="F122" i="4"/>
  <c r="F121" i="4"/>
  <c r="E120" i="4"/>
  <c r="F120" i="4" s="1"/>
  <c r="D120" i="4"/>
  <c r="F119" i="4"/>
  <c r="F118" i="4"/>
  <c r="F117" i="4"/>
  <c r="F116" i="4"/>
  <c r="F115" i="4"/>
  <c r="F114" i="4"/>
  <c r="F113" i="4"/>
  <c r="E112" i="4"/>
  <c r="E106" i="4" s="1"/>
  <c r="D112" i="4"/>
  <c r="F112" i="4" s="1"/>
  <c r="F111" i="4"/>
  <c r="F110" i="4"/>
  <c r="F109" i="4"/>
  <c r="F108" i="4"/>
  <c r="E107" i="4"/>
  <c r="D107" i="4"/>
  <c r="F107" i="4" s="1"/>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E74" i="4"/>
  <c r="F74" i="4" s="1"/>
  <c r="D74" i="4"/>
  <c r="F73" i="4"/>
  <c r="F72" i="4"/>
  <c r="F71" i="4"/>
  <c r="E71" i="4"/>
  <c r="D71" i="4"/>
  <c r="F70" i="4"/>
  <c r="F69" i="4"/>
  <c r="E68" i="4"/>
  <c r="D68" i="4"/>
  <c r="F68" i="4" s="1"/>
  <c r="F67" i="4"/>
  <c r="F66" i="4"/>
  <c r="F65" i="4"/>
  <c r="F64" i="4"/>
  <c r="E64" i="4"/>
  <c r="D64" i="4"/>
  <c r="F63" i="4"/>
  <c r="F62" i="4"/>
  <c r="E61" i="4"/>
  <c r="F61" i="4" s="1"/>
  <c r="D61" i="4"/>
  <c r="F60" i="4"/>
  <c r="F59" i="4"/>
  <c r="E58" i="4"/>
  <c r="D58" i="4"/>
  <c r="F58" i="4" s="1"/>
  <c r="F57" i="4"/>
  <c r="F56" i="4"/>
  <c r="F55" i="4"/>
  <c r="F54" i="4"/>
  <c r="E53" i="4"/>
  <c r="D53" i="4"/>
  <c r="F53" i="4" s="1"/>
  <c r="F52" i="4"/>
  <c r="F51" i="4"/>
  <c r="F50" i="4"/>
  <c r="E50" i="4"/>
  <c r="E49" i="4" s="1"/>
  <c r="D50" i="4"/>
  <c r="D49" i="4"/>
  <c r="F48" i="4"/>
  <c r="F47" i="4"/>
  <c r="F46" i="4"/>
  <c r="F45" i="4"/>
  <c r="F44" i="4"/>
  <c r="E44" i="4"/>
  <c r="E43" i="4" s="1"/>
  <c r="D44" i="4"/>
  <c r="F43" i="4"/>
  <c r="D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41" i="3"/>
  <c r="G41" i="3"/>
  <c r="B41" i="3"/>
  <c r="G40" i="3"/>
  <c r="B40" i="3"/>
  <c r="I39" i="3"/>
  <c r="G39" i="3"/>
  <c r="B39" i="3"/>
  <c r="H38" i="3"/>
  <c r="G38" i="3"/>
  <c r="B38" i="3"/>
  <c r="I36" i="3"/>
  <c r="H36" i="3"/>
  <c r="G36" i="3"/>
  <c r="B36" i="3"/>
  <c r="I35" i="3"/>
  <c r="H35" i="3"/>
  <c r="G35" i="3"/>
  <c r="B35" i="3"/>
  <c r="H34" i="3"/>
  <c r="G34" i="3"/>
  <c r="B34" i="3"/>
  <c r="G33" i="3"/>
  <c r="B33" i="3"/>
  <c r="G31" i="3"/>
  <c r="B31"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c r="L3" i="9" s="1"/>
  <c r="C1686" i="1"/>
  <c r="G1685" i="1"/>
  <c r="C1685" i="1"/>
  <c r="H1685" i="1" s="1"/>
  <c r="H1684" i="1"/>
  <c r="G1684" i="1"/>
  <c r="C1684" i="1"/>
  <c r="H1683" i="1"/>
  <c r="G1683" i="1"/>
  <c r="C1683" i="1"/>
  <c r="H1682" i="1"/>
  <c r="C1682" i="1"/>
  <c r="G1682" i="1" s="1"/>
  <c r="H1681" i="1"/>
  <c r="G1681" i="1"/>
  <c r="C1681" i="1"/>
  <c r="H1680" i="1"/>
  <c r="C1680" i="1"/>
  <c r="G1680" i="1" s="1"/>
  <c r="C1679" i="1"/>
  <c r="H1678" i="1"/>
  <c r="C1678" i="1"/>
  <c r="G1678" i="1" s="1"/>
  <c r="G1677" i="1"/>
  <c r="C1677" i="1"/>
  <c r="H1677" i="1" s="1"/>
  <c r="C1676" i="1"/>
  <c r="H1676" i="1" s="1"/>
  <c r="H1675" i="1"/>
  <c r="G1675" i="1"/>
  <c r="C1675" i="1"/>
  <c r="C1674" i="1"/>
  <c r="G1674" i="1" s="1"/>
  <c r="C1673" i="1"/>
  <c r="H1673" i="1" s="1"/>
  <c r="H1672" i="1"/>
  <c r="C1672" i="1"/>
  <c r="G1672" i="1" s="1"/>
  <c r="G1671" i="1"/>
  <c r="C1671" i="1"/>
  <c r="H1671" i="1" s="1"/>
  <c r="C1670" i="1"/>
  <c r="G1669" i="1"/>
  <c r="C1669" i="1"/>
  <c r="H1669" i="1" s="1"/>
  <c r="H1668" i="1"/>
  <c r="G1668" i="1"/>
  <c r="C1668" i="1"/>
  <c r="H1667" i="1"/>
  <c r="G1667" i="1"/>
  <c r="C1667" i="1"/>
  <c r="C1666" i="1"/>
  <c r="G1666" i="1" s="1"/>
  <c r="H1665" i="1"/>
  <c r="G1665" i="1"/>
  <c r="C1665" i="1"/>
  <c r="H1664" i="1"/>
  <c r="C1664" i="1"/>
  <c r="G1664" i="1" s="1"/>
  <c r="G1663" i="1"/>
  <c r="C1663" i="1"/>
  <c r="H1663" i="1" s="1"/>
  <c r="H1662" i="1"/>
  <c r="C1662" i="1"/>
  <c r="G1662" i="1" s="1"/>
  <c r="G1661" i="1"/>
  <c r="C1661" i="1"/>
  <c r="H1661" i="1" s="1"/>
  <c r="C1660" i="1"/>
  <c r="H1659" i="1"/>
  <c r="G1659" i="1"/>
  <c r="C1659" i="1"/>
  <c r="C1658" i="1"/>
  <c r="G1658" i="1" s="1"/>
  <c r="G1657" i="1"/>
  <c r="C1657" i="1"/>
  <c r="H1657" i="1" s="1"/>
  <c r="H1656" i="1"/>
  <c r="C1656" i="1"/>
  <c r="G1656" i="1" s="1"/>
  <c r="G1655" i="1"/>
  <c r="C1655" i="1"/>
  <c r="H1655" i="1" s="1"/>
  <c r="C1654" i="1"/>
  <c r="G1653" i="1"/>
  <c r="C1653" i="1"/>
  <c r="H1653" i="1" s="1"/>
  <c r="H1652" i="1"/>
  <c r="G1652" i="1"/>
  <c r="C1652" i="1"/>
  <c r="H1651" i="1"/>
  <c r="G1651" i="1"/>
  <c r="C1651" i="1"/>
  <c r="C1650" i="1"/>
  <c r="H1649" i="1"/>
  <c r="G1649" i="1"/>
  <c r="C1649" i="1"/>
  <c r="H1648" i="1"/>
  <c r="C1648" i="1"/>
  <c r="G1648" i="1" s="1"/>
  <c r="C1647" i="1"/>
  <c r="H1647" i="1" s="1"/>
  <c r="H1646" i="1"/>
  <c r="C1646" i="1"/>
  <c r="G1646" i="1" s="1"/>
  <c r="G1645" i="1"/>
  <c r="C1645" i="1"/>
  <c r="H1645" i="1" s="1"/>
  <c r="G1644" i="1"/>
  <c r="C1644" i="1"/>
  <c r="H1644" i="1" s="1"/>
  <c r="H1643" i="1"/>
  <c r="G1643" i="1"/>
  <c r="C1643" i="1"/>
  <c r="C1642" i="1"/>
  <c r="G1642" i="1" s="1"/>
  <c r="C1641" i="1"/>
  <c r="H1640" i="1"/>
  <c r="C1640" i="1"/>
  <c r="G1640" i="1" s="1"/>
  <c r="G1639" i="1"/>
  <c r="C1639" i="1"/>
  <c r="H1639" i="1" s="1"/>
  <c r="C1638" i="1"/>
  <c r="G1637" i="1"/>
  <c r="C1637" i="1"/>
  <c r="H1637" i="1" s="1"/>
  <c r="H1636" i="1"/>
  <c r="G1636" i="1"/>
  <c r="C1636" i="1"/>
  <c r="H1635" i="1"/>
  <c r="G1635" i="1"/>
  <c r="C1635" i="1"/>
  <c r="H1634" i="1"/>
  <c r="C1634" i="1"/>
  <c r="G1634" i="1" s="1"/>
  <c r="H1633" i="1"/>
  <c r="G1633" i="1"/>
  <c r="C1633" i="1"/>
  <c r="H1632" i="1"/>
  <c r="C1632" i="1"/>
  <c r="G1632" i="1" s="1"/>
  <c r="C1631" i="1"/>
  <c r="H1631" i="1" s="1"/>
  <c r="H1630" i="1"/>
  <c r="C1630" i="1"/>
  <c r="G1630" i="1" s="1"/>
  <c r="G1629" i="1"/>
  <c r="C1629" i="1"/>
  <c r="H1629" i="1" s="1"/>
  <c r="C1628" i="1"/>
  <c r="H1628" i="1" s="1"/>
  <c r="H1627" i="1"/>
  <c r="G1627" i="1"/>
  <c r="C1627" i="1"/>
  <c r="C1626" i="1"/>
  <c r="G1626" i="1" s="1"/>
  <c r="G1625" i="1"/>
  <c r="C1625" i="1"/>
  <c r="H1625" i="1" s="1"/>
  <c r="H1624" i="1"/>
  <c r="C1624" i="1"/>
  <c r="G1624" i="1" s="1"/>
  <c r="G1623" i="1"/>
  <c r="C1623" i="1"/>
  <c r="H1623" i="1" s="1"/>
  <c r="C1622" i="1"/>
  <c r="G1621" i="1"/>
  <c r="C1621" i="1"/>
  <c r="H1621" i="1" s="1"/>
  <c r="H1620" i="1"/>
  <c r="G1620" i="1"/>
  <c r="C1620" i="1"/>
  <c r="H1619" i="1"/>
  <c r="G1619" i="1"/>
  <c r="C1619" i="1"/>
  <c r="H1618" i="1"/>
  <c r="C1618" i="1"/>
  <c r="G1618" i="1" s="1"/>
  <c r="H1617" i="1"/>
  <c r="G1617" i="1"/>
  <c r="C1617" i="1"/>
  <c r="H1616" i="1"/>
  <c r="C1616" i="1"/>
  <c r="G1616" i="1" s="1"/>
  <c r="C1615" i="1"/>
  <c r="H1615" i="1" s="1"/>
  <c r="H1614" i="1"/>
  <c r="C1614" i="1"/>
  <c r="G1614" i="1" s="1"/>
  <c r="G1613" i="1"/>
  <c r="C1613" i="1"/>
  <c r="H1613" i="1" s="1"/>
  <c r="G1612" i="1"/>
  <c r="C1612" i="1"/>
  <c r="H1612" i="1" s="1"/>
  <c r="H1611" i="1"/>
  <c r="G1611" i="1"/>
  <c r="C1611" i="1"/>
  <c r="C1610" i="1"/>
  <c r="C1609" i="1"/>
  <c r="H1608" i="1"/>
  <c r="C1608" i="1"/>
  <c r="G1608" i="1" s="1"/>
  <c r="G1607" i="1"/>
  <c r="C1607" i="1"/>
  <c r="H1607" i="1" s="1"/>
  <c r="C1606" i="1"/>
  <c r="G1606" i="1" s="1"/>
  <c r="G1605" i="1"/>
  <c r="C1605" i="1"/>
  <c r="H1605" i="1" s="1"/>
  <c r="H1604" i="1"/>
  <c r="G1604" i="1"/>
  <c r="C1604" i="1"/>
  <c r="H1603" i="1"/>
  <c r="G1603" i="1"/>
  <c r="C1603" i="1"/>
  <c r="C1602" i="1"/>
  <c r="H1601" i="1"/>
  <c r="G1601" i="1"/>
  <c r="C1601" i="1"/>
  <c r="H1600" i="1"/>
  <c r="C1600" i="1"/>
  <c r="G1600" i="1" s="1"/>
  <c r="C1599" i="1"/>
  <c r="H1599" i="1" s="1"/>
  <c r="H1598" i="1"/>
  <c r="C1598" i="1"/>
  <c r="G1598" i="1" s="1"/>
  <c r="G1597" i="1"/>
  <c r="C1597" i="1"/>
  <c r="H1597" i="1" s="1"/>
  <c r="G1596" i="1"/>
  <c r="C1596" i="1"/>
  <c r="H1596" i="1" s="1"/>
  <c r="H1595" i="1"/>
  <c r="G1595" i="1"/>
  <c r="C1595" i="1"/>
  <c r="C1594" i="1"/>
  <c r="C1593" i="1"/>
  <c r="H1592" i="1"/>
  <c r="C1592" i="1"/>
  <c r="G1592" i="1" s="1"/>
  <c r="G1591" i="1"/>
  <c r="C1591" i="1"/>
  <c r="H1591" i="1" s="1"/>
  <c r="C1590" i="1"/>
  <c r="G1590" i="1" s="1"/>
  <c r="G1589" i="1"/>
  <c r="C1589" i="1"/>
  <c r="H1589" i="1" s="1"/>
  <c r="H1588" i="1"/>
  <c r="G1588" i="1"/>
  <c r="C1588" i="1"/>
  <c r="H1587" i="1"/>
  <c r="G1587" i="1"/>
  <c r="C1587" i="1"/>
  <c r="C1586" i="1"/>
  <c r="H1585" i="1"/>
  <c r="G1585" i="1"/>
  <c r="C1585" i="1"/>
  <c r="C1584" i="1"/>
  <c r="G1583" i="1"/>
  <c r="C1583" i="1"/>
  <c r="H1583" i="1" s="1"/>
  <c r="H1582" i="1"/>
  <c r="C1582" i="1"/>
  <c r="G1582" i="1" s="1"/>
  <c r="D1581" i="1"/>
  <c r="C1581" i="1"/>
  <c r="J1580" i="1"/>
  <c r="D1580" i="1"/>
  <c r="C1580" i="1"/>
  <c r="J1579" i="1"/>
  <c r="H1579" i="1"/>
  <c r="G1579" i="1"/>
  <c r="I1579" i="1" s="1"/>
  <c r="D1579" i="1"/>
  <c r="C1579" i="1"/>
  <c r="H1578" i="1"/>
  <c r="G1578" i="1"/>
  <c r="D1578" i="1"/>
  <c r="C1578" i="1"/>
  <c r="J1578" i="1" s="1"/>
  <c r="D1577" i="1"/>
  <c r="C1577" i="1"/>
  <c r="J1576" i="1"/>
  <c r="H1576" i="1"/>
  <c r="G1576" i="1"/>
  <c r="I1576" i="1" s="1"/>
  <c r="D1576" i="1"/>
  <c r="C1576" i="1"/>
  <c r="H1575" i="1"/>
  <c r="G1575" i="1"/>
  <c r="D1575" i="1"/>
  <c r="C1575" i="1"/>
  <c r="J1575" i="1" s="1"/>
  <c r="G1574" i="1"/>
  <c r="D1574" i="1"/>
  <c r="C1574" i="1"/>
  <c r="J1573" i="1"/>
  <c r="D1573" i="1"/>
  <c r="C1573" i="1"/>
  <c r="H1572" i="1"/>
  <c r="G1572" i="1"/>
  <c r="D1572" i="1"/>
  <c r="C1572" i="1"/>
  <c r="C1571" i="1"/>
  <c r="J1570" i="1"/>
  <c r="I1570" i="1"/>
  <c r="H1570" i="1"/>
  <c r="G1570" i="1"/>
  <c r="D1570" i="1"/>
  <c r="C1570" i="1"/>
  <c r="D1569" i="1"/>
  <c r="H1569" i="1" s="1"/>
  <c r="C1569" i="1"/>
  <c r="G1568" i="1"/>
  <c r="D1568" i="1"/>
  <c r="C1568" i="1"/>
  <c r="D1567" i="1"/>
  <c r="C1567" i="1"/>
  <c r="J1566" i="1"/>
  <c r="H1566" i="1"/>
  <c r="I1566" i="1" s="1"/>
  <c r="G1566" i="1"/>
  <c r="D1566" i="1"/>
  <c r="C1566" i="1"/>
  <c r="H1565" i="1"/>
  <c r="D1565" i="1"/>
  <c r="C1565" i="1"/>
  <c r="D1564" i="1"/>
  <c r="C1564" i="1"/>
  <c r="H1563" i="1"/>
  <c r="G1563" i="1"/>
  <c r="D1563" i="1"/>
  <c r="C1563" i="1"/>
  <c r="D1562" i="1"/>
  <c r="C1562" i="1"/>
  <c r="G1561" i="1"/>
  <c r="D1561" i="1"/>
  <c r="C1561" i="1"/>
  <c r="J1560" i="1"/>
  <c r="D1560" i="1"/>
  <c r="C1560" i="1"/>
  <c r="J1559" i="1"/>
  <c r="I1559" i="1"/>
  <c r="H1559" i="1"/>
  <c r="G1559" i="1"/>
  <c r="D1559" i="1"/>
  <c r="C1559" i="1"/>
  <c r="G1558" i="1"/>
  <c r="I1558" i="1" s="1"/>
  <c r="D1558" i="1"/>
  <c r="H1558" i="1" s="1"/>
  <c r="C1558" i="1"/>
  <c r="G1557" i="1"/>
  <c r="D1557" i="1"/>
  <c r="C1557" i="1"/>
  <c r="H1556" i="1"/>
  <c r="G1556" i="1"/>
  <c r="D1556" i="1"/>
  <c r="C1556" i="1"/>
  <c r="C1555" i="1"/>
  <c r="D1554" i="1"/>
  <c r="C1554" i="1"/>
  <c r="J1553" i="1"/>
  <c r="H1553" i="1"/>
  <c r="G1553" i="1"/>
  <c r="I1553" i="1" s="1"/>
  <c r="D1553" i="1"/>
  <c r="C1553" i="1"/>
  <c r="H1552" i="1"/>
  <c r="G1552" i="1"/>
  <c r="D1552" i="1"/>
  <c r="C1552" i="1"/>
  <c r="J1552" i="1" s="1"/>
  <c r="G1551" i="1"/>
  <c r="D1551" i="1"/>
  <c r="C1551" i="1"/>
  <c r="J1550" i="1"/>
  <c r="D1550" i="1"/>
  <c r="C1550" i="1"/>
  <c r="J1549" i="1"/>
  <c r="I1549" i="1"/>
  <c r="H1549" i="1"/>
  <c r="G1549" i="1"/>
  <c r="D1549" i="1"/>
  <c r="C1549" i="1"/>
  <c r="D1548" i="1"/>
  <c r="H1548" i="1" s="1"/>
  <c r="C1548" i="1"/>
  <c r="D1547" i="1"/>
  <c r="C1547" i="1"/>
  <c r="J1546" i="1"/>
  <c r="I1546" i="1"/>
  <c r="H1546" i="1"/>
  <c r="D1546" i="1"/>
  <c r="G1546" i="1" s="1"/>
  <c r="C1546" i="1"/>
  <c r="D1545" i="1"/>
  <c r="C1545" i="1"/>
  <c r="H1544" i="1"/>
  <c r="G1544" i="1"/>
  <c r="I1544" i="1" s="1"/>
  <c r="D1544" i="1"/>
  <c r="C1544" i="1"/>
  <c r="J1544" i="1" s="1"/>
  <c r="D1543" i="1"/>
  <c r="C1543" i="1"/>
  <c r="J1542" i="1"/>
  <c r="H1542" i="1"/>
  <c r="I1542" i="1" s="1"/>
  <c r="G1542" i="1"/>
  <c r="D1542" i="1"/>
  <c r="C1542" i="1"/>
  <c r="J1541" i="1"/>
  <c r="D1541" i="1"/>
  <c r="H1541" i="1" s="1"/>
  <c r="C1541" i="1"/>
  <c r="C1540" i="1"/>
  <c r="H1539" i="1"/>
  <c r="G1539" i="1"/>
  <c r="C1539" i="1"/>
  <c r="C1538" i="1"/>
  <c r="D1536" i="1"/>
  <c r="C1536" i="1"/>
  <c r="H1535" i="1"/>
  <c r="G1535" i="1"/>
  <c r="D1535" i="1"/>
  <c r="C1535" i="1"/>
  <c r="D1534" i="1"/>
  <c r="C1534" i="1"/>
  <c r="H1533" i="1"/>
  <c r="D1533" i="1"/>
  <c r="G1533" i="1" s="1"/>
  <c r="C1533" i="1"/>
  <c r="D1532" i="1"/>
  <c r="C1532" i="1"/>
  <c r="D1531" i="1"/>
  <c r="H1531" i="1" s="1"/>
  <c r="C1531" i="1"/>
  <c r="D1530" i="1"/>
  <c r="C1530" i="1"/>
  <c r="D1529" i="1"/>
  <c r="C1529" i="1"/>
  <c r="D1528" i="1"/>
  <c r="C1528" i="1"/>
  <c r="H1527" i="1"/>
  <c r="G1527" i="1"/>
  <c r="D1527" i="1"/>
  <c r="C1527" i="1"/>
  <c r="D1526" i="1"/>
  <c r="C1526" i="1"/>
  <c r="D1525" i="1"/>
  <c r="G1525" i="1" s="1"/>
  <c r="C1525" i="1"/>
  <c r="D1524" i="1"/>
  <c r="C1524" i="1"/>
  <c r="D1523" i="1"/>
  <c r="H1523" i="1" s="1"/>
  <c r="C1523" i="1"/>
  <c r="D1522" i="1"/>
  <c r="C1522" i="1"/>
  <c r="D1521" i="1"/>
  <c r="C1521" i="1"/>
  <c r="D1520" i="1"/>
  <c r="C1520" i="1"/>
  <c r="H1519" i="1"/>
  <c r="G1519" i="1"/>
  <c r="D1519" i="1"/>
  <c r="C1519" i="1"/>
  <c r="D1518" i="1"/>
  <c r="C1518" i="1"/>
  <c r="D1517" i="1"/>
  <c r="G1517" i="1" s="1"/>
  <c r="C1517" i="1"/>
  <c r="D1516" i="1"/>
  <c r="C1516" i="1"/>
  <c r="H1515" i="1"/>
  <c r="G1515" i="1"/>
  <c r="D1515" i="1"/>
  <c r="C1515" i="1"/>
  <c r="D1514" i="1"/>
  <c r="C1514" i="1"/>
  <c r="D1513" i="1"/>
  <c r="C1513" i="1"/>
  <c r="D1512" i="1"/>
  <c r="C1512" i="1"/>
  <c r="H1511" i="1"/>
  <c r="G1511" i="1"/>
  <c r="D1511" i="1"/>
  <c r="C1511" i="1"/>
  <c r="C1510" i="1"/>
  <c r="H1509" i="1"/>
  <c r="D1509" i="1"/>
  <c r="G1509" i="1" s="1"/>
  <c r="C1509" i="1"/>
  <c r="D1508" i="1"/>
  <c r="C1508" i="1"/>
  <c r="H1507" i="1"/>
  <c r="D1507" i="1"/>
  <c r="G1507" i="1" s="1"/>
  <c r="C1507" i="1"/>
  <c r="D1506" i="1"/>
  <c r="C1506" i="1"/>
  <c r="D1505" i="1"/>
  <c r="C1505" i="1"/>
  <c r="D1504" i="1"/>
  <c r="C1504" i="1"/>
  <c r="H1503" i="1"/>
  <c r="G1503" i="1"/>
  <c r="D1503" i="1"/>
  <c r="C1503" i="1"/>
  <c r="D1502" i="1"/>
  <c r="C1502" i="1"/>
  <c r="H1501" i="1"/>
  <c r="D1501" i="1"/>
  <c r="C1501" i="1"/>
  <c r="G1501" i="1" s="1"/>
  <c r="D1500" i="1"/>
  <c r="C1500" i="1"/>
  <c r="D1499" i="1"/>
  <c r="H1499" i="1" s="1"/>
  <c r="C1499" i="1"/>
  <c r="D1498" i="1"/>
  <c r="C1498" i="1"/>
  <c r="D1497" i="1"/>
  <c r="C1497" i="1"/>
  <c r="D1496" i="1"/>
  <c r="C1496" i="1"/>
  <c r="H1495" i="1"/>
  <c r="G1495" i="1"/>
  <c r="D1495" i="1"/>
  <c r="C1495" i="1"/>
  <c r="D1494" i="1"/>
  <c r="C1494" i="1"/>
  <c r="D1493" i="1"/>
  <c r="C1493" i="1"/>
  <c r="G1493" i="1" s="1"/>
  <c r="D1492" i="1"/>
  <c r="C1492" i="1"/>
  <c r="G1491" i="1"/>
  <c r="D1491" i="1"/>
  <c r="H1491" i="1" s="1"/>
  <c r="C1491" i="1"/>
  <c r="D1490" i="1"/>
  <c r="H1490" i="1" s="1"/>
  <c r="C1490" i="1"/>
  <c r="D1489" i="1"/>
  <c r="C1489" i="1"/>
  <c r="H1489" i="1" s="1"/>
  <c r="D1488" i="1"/>
  <c r="C1488" i="1"/>
  <c r="D1487" i="1"/>
  <c r="C1487" i="1"/>
  <c r="H1486" i="1"/>
  <c r="D1486" i="1"/>
  <c r="C1486" i="1"/>
  <c r="G1486" i="1" s="1"/>
  <c r="H1485" i="1"/>
  <c r="D1485" i="1"/>
  <c r="C1485" i="1"/>
  <c r="G1485" i="1" s="1"/>
  <c r="D1484" i="1"/>
  <c r="H1484" i="1" s="1"/>
  <c r="C1484" i="1"/>
  <c r="H1483" i="1"/>
  <c r="G1483" i="1"/>
  <c r="D1483" i="1"/>
  <c r="C1483" i="1"/>
  <c r="D1482" i="1"/>
  <c r="C1482" i="1"/>
  <c r="G1482" i="1" s="1"/>
  <c r="G1481" i="1"/>
  <c r="D1481" i="1"/>
  <c r="H1481" i="1" s="1"/>
  <c r="C1481" i="1"/>
  <c r="D1480" i="1"/>
  <c r="C1480" i="1"/>
  <c r="D1479" i="1"/>
  <c r="C1479" i="1"/>
  <c r="G1479" i="1" s="1"/>
  <c r="D1478" i="1"/>
  <c r="C1478" i="1"/>
  <c r="H1477" i="1"/>
  <c r="G1477" i="1"/>
  <c r="D1477" i="1"/>
  <c r="C1477" i="1"/>
  <c r="H1476" i="1"/>
  <c r="D1476" i="1"/>
  <c r="C1476" i="1"/>
  <c r="G1476" i="1" s="1"/>
  <c r="D1475" i="1"/>
  <c r="H1475" i="1" s="1"/>
  <c r="C1475" i="1"/>
  <c r="D1474" i="1"/>
  <c r="H1474" i="1" s="1"/>
  <c r="C1474" i="1"/>
  <c r="G1473" i="1"/>
  <c r="D1473" i="1"/>
  <c r="C1473" i="1"/>
  <c r="H1473" i="1" s="1"/>
  <c r="D1472" i="1"/>
  <c r="C1472" i="1"/>
  <c r="D1471" i="1"/>
  <c r="C1471" i="1"/>
  <c r="H1470" i="1"/>
  <c r="D1470" i="1"/>
  <c r="C1470" i="1"/>
  <c r="G1470" i="1" s="1"/>
  <c r="D1469" i="1"/>
  <c r="C1469" i="1"/>
  <c r="G1469" i="1" s="1"/>
  <c r="D1468" i="1"/>
  <c r="H1468" i="1" s="1"/>
  <c r="C1468" i="1"/>
  <c r="H1467" i="1"/>
  <c r="G1467" i="1"/>
  <c r="D1467" i="1"/>
  <c r="C1467" i="1"/>
  <c r="H1466" i="1"/>
  <c r="D1466" i="1"/>
  <c r="C1466" i="1"/>
  <c r="G1466" i="1" s="1"/>
  <c r="D1465" i="1"/>
  <c r="H1465" i="1" s="1"/>
  <c r="C1465" i="1"/>
  <c r="D1464" i="1"/>
  <c r="C1464" i="1"/>
  <c r="H1463" i="1"/>
  <c r="D1463" i="1"/>
  <c r="C1463" i="1"/>
  <c r="G1463" i="1" s="1"/>
  <c r="D1462" i="1"/>
  <c r="C1462" i="1"/>
  <c r="D1461" i="1"/>
  <c r="C1461" i="1"/>
  <c r="H1461" i="1" s="1"/>
  <c r="H1460" i="1"/>
  <c r="D1460" i="1"/>
  <c r="C1460" i="1"/>
  <c r="G1460" i="1" s="1"/>
  <c r="H1459" i="1"/>
  <c r="D1459" i="1"/>
  <c r="G1459" i="1" s="1"/>
  <c r="C1459" i="1"/>
  <c r="H1458" i="1"/>
  <c r="D1458" i="1"/>
  <c r="C1458" i="1"/>
  <c r="D1457" i="1"/>
  <c r="G1457" i="1" s="1"/>
  <c r="C1457" i="1"/>
  <c r="D1456" i="1"/>
  <c r="C1456" i="1"/>
  <c r="D1455" i="1"/>
  <c r="C1455" i="1"/>
  <c r="D1454" i="1"/>
  <c r="C1454" i="1"/>
  <c r="G1454" i="1" s="1"/>
  <c r="D1453" i="1"/>
  <c r="C1453" i="1"/>
  <c r="G1453" i="1" s="1"/>
  <c r="H1452" i="1"/>
  <c r="D1452" i="1"/>
  <c r="C1452" i="1"/>
  <c r="H1451" i="1"/>
  <c r="G1451" i="1"/>
  <c r="D1451" i="1"/>
  <c r="C1451" i="1"/>
  <c r="H1450" i="1"/>
  <c r="D1450" i="1"/>
  <c r="C1450" i="1"/>
  <c r="D1449" i="1"/>
  <c r="H1449" i="1" s="1"/>
  <c r="C1449" i="1"/>
  <c r="D1448" i="1"/>
  <c r="C1448" i="1"/>
  <c r="H1448" i="1" s="1"/>
  <c r="G1447" i="1"/>
  <c r="D1447" i="1"/>
  <c r="H1447" i="1" s="1"/>
  <c r="C1447" i="1"/>
  <c r="D1446" i="1"/>
  <c r="G1446" i="1" s="1"/>
  <c r="C1446" i="1"/>
  <c r="D1445" i="1"/>
  <c r="H1445" i="1" s="1"/>
  <c r="C1445" i="1"/>
  <c r="D1444" i="1"/>
  <c r="C1444" i="1"/>
  <c r="H1444" i="1" s="1"/>
  <c r="G1443" i="1"/>
  <c r="D1443" i="1"/>
  <c r="H1443" i="1" s="1"/>
  <c r="C1443" i="1"/>
  <c r="G1442" i="1"/>
  <c r="D1442" i="1"/>
  <c r="C1442" i="1"/>
  <c r="D1441" i="1"/>
  <c r="H1441" i="1" s="1"/>
  <c r="C1441" i="1"/>
  <c r="D1440" i="1"/>
  <c r="C1440" i="1"/>
  <c r="H1440" i="1" s="1"/>
  <c r="G1439" i="1"/>
  <c r="D1439" i="1"/>
  <c r="H1439" i="1" s="1"/>
  <c r="C1439" i="1"/>
  <c r="D1438" i="1"/>
  <c r="G1438" i="1" s="1"/>
  <c r="C1438" i="1"/>
  <c r="D1437" i="1"/>
  <c r="H1437" i="1" s="1"/>
  <c r="C1437" i="1"/>
  <c r="D1436" i="1"/>
  <c r="C1436" i="1"/>
  <c r="H1436" i="1" s="1"/>
  <c r="G1435" i="1"/>
  <c r="D1435" i="1"/>
  <c r="H1435" i="1" s="1"/>
  <c r="C1435" i="1"/>
  <c r="G1434" i="1"/>
  <c r="D1434" i="1"/>
  <c r="C1434" i="1"/>
  <c r="D1433" i="1"/>
  <c r="H1433" i="1" s="1"/>
  <c r="C1433" i="1"/>
  <c r="D1432" i="1"/>
  <c r="C1432" i="1"/>
  <c r="H1432" i="1" s="1"/>
  <c r="G1431" i="1"/>
  <c r="D1431" i="1"/>
  <c r="H1431" i="1" s="1"/>
  <c r="C1431" i="1"/>
  <c r="D1430" i="1"/>
  <c r="G1430" i="1" s="1"/>
  <c r="C1430" i="1"/>
  <c r="D1429" i="1"/>
  <c r="H1429" i="1" s="1"/>
  <c r="C1429" i="1"/>
  <c r="D1428" i="1"/>
  <c r="C1428" i="1"/>
  <c r="H1428" i="1" s="1"/>
  <c r="G1427" i="1"/>
  <c r="D1427" i="1"/>
  <c r="H1427" i="1" s="1"/>
  <c r="C1427" i="1"/>
  <c r="G1426" i="1"/>
  <c r="D1426" i="1"/>
  <c r="C1426" i="1"/>
  <c r="D1425" i="1"/>
  <c r="H1425" i="1" s="1"/>
  <c r="C1425" i="1"/>
  <c r="D1424" i="1"/>
  <c r="C1424" i="1"/>
  <c r="H1424" i="1" s="1"/>
  <c r="G1423" i="1"/>
  <c r="D1423" i="1"/>
  <c r="H1423" i="1" s="1"/>
  <c r="C1423" i="1"/>
  <c r="D1422" i="1"/>
  <c r="G1422" i="1" s="1"/>
  <c r="C1422" i="1"/>
  <c r="D1421" i="1"/>
  <c r="H1421" i="1" s="1"/>
  <c r="C1421" i="1"/>
  <c r="D1420" i="1"/>
  <c r="C1420" i="1"/>
  <c r="H1420" i="1" s="1"/>
  <c r="G1419" i="1"/>
  <c r="D1419" i="1"/>
  <c r="H1419" i="1" s="1"/>
  <c r="C1419" i="1"/>
  <c r="H1418" i="1"/>
  <c r="G1418" i="1"/>
  <c r="D1418" i="1"/>
  <c r="C1418" i="1"/>
  <c r="D1417" i="1"/>
  <c r="H1417" i="1" s="1"/>
  <c r="C1417" i="1"/>
  <c r="G1416" i="1"/>
  <c r="D1416" i="1"/>
  <c r="H1416" i="1" s="1"/>
  <c r="C1416" i="1"/>
  <c r="D1415" i="1"/>
  <c r="H1415" i="1" s="1"/>
  <c r="C1415" i="1"/>
  <c r="D1414" i="1"/>
  <c r="C1414" i="1"/>
  <c r="H1414" i="1" s="1"/>
  <c r="G1413" i="1"/>
  <c r="D1413" i="1"/>
  <c r="H1413" i="1" s="1"/>
  <c r="C1413" i="1"/>
  <c r="H1412" i="1"/>
  <c r="D1412" i="1"/>
  <c r="C1412" i="1"/>
  <c r="G1412" i="1" s="1"/>
  <c r="G1411" i="1"/>
  <c r="D1411" i="1"/>
  <c r="H1411" i="1" s="1"/>
  <c r="C1411" i="1"/>
  <c r="H1410" i="1"/>
  <c r="G1410" i="1"/>
  <c r="D1410" i="1"/>
  <c r="C1410" i="1"/>
  <c r="G1409" i="1"/>
  <c r="D1409" i="1"/>
  <c r="H1409" i="1" s="1"/>
  <c r="C1409" i="1"/>
  <c r="D1408" i="1"/>
  <c r="G1408" i="1" s="1"/>
  <c r="C1408" i="1"/>
  <c r="H1408" i="1" s="1"/>
  <c r="D1407" i="1"/>
  <c r="H1407" i="1" s="1"/>
  <c r="C1407" i="1"/>
  <c r="D1406" i="1"/>
  <c r="C1406" i="1"/>
  <c r="H1406" i="1" s="1"/>
  <c r="D1405" i="1"/>
  <c r="H1405" i="1" s="1"/>
  <c r="C1405" i="1"/>
  <c r="D1404" i="1"/>
  <c r="C1404" i="1"/>
  <c r="H1404" i="1" s="1"/>
  <c r="G1403" i="1"/>
  <c r="D1403" i="1"/>
  <c r="H1403" i="1" s="1"/>
  <c r="C1403" i="1"/>
  <c r="H1402" i="1"/>
  <c r="G1402" i="1"/>
  <c r="D1402" i="1"/>
  <c r="C1402" i="1"/>
  <c r="D1401" i="1"/>
  <c r="D1400" i="1"/>
  <c r="C1400" i="1"/>
  <c r="H1400" i="1" s="1"/>
  <c r="G1399" i="1"/>
  <c r="D1399" i="1"/>
  <c r="H1399" i="1" s="1"/>
  <c r="C1399" i="1"/>
  <c r="H1398" i="1"/>
  <c r="D1398" i="1"/>
  <c r="C1398" i="1"/>
  <c r="G1398" i="1" s="1"/>
  <c r="G1397" i="1"/>
  <c r="D1397" i="1"/>
  <c r="H1397" i="1" s="1"/>
  <c r="C1397" i="1"/>
  <c r="H1396" i="1"/>
  <c r="G1396" i="1"/>
  <c r="D1396" i="1"/>
  <c r="C1396" i="1"/>
  <c r="G1395" i="1"/>
  <c r="D1395" i="1"/>
  <c r="H1395" i="1" s="1"/>
  <c r="C1395" i="1"/>
  <c r="D1394" i="1"/>
  <c r="G1394" i="1" s="1"/>
  <c r="C1394" i="1"/>
  <c r="H1394" i="1" s="1"/>
  <c r="D1393" i="1"/>
  <c r="H1393" i="1" s="1"/>
  <c r="C1393" i="1"/>
  <c r="D1392" i="1"/>
  <c r="C1392" i="1"/>
  <c r="H1392" i="1" s="1"/>
  <c r="D1391" i="1"/>
  <c r="H1391" i="1" s="1"/>
  <c r="C1391" i="1"/>
  <c r="D1390" i="1"/>
  <c r="C1390" i="1"/>
  <c r="H1390" i="1" s="1"/>
  <c r="G1389" i="1"/>
  <c r="D1389" i="1"/>
  <c r="H1389" i="1" s="1"/>
  <c r="C1389" i="1"/>
  <c r="H1388" i="1"/>
  <c r="G1388" i="1"/>
  <c r="D1388" i="1"/>
  <c r="C1388" i="1"/>
  <c r="D1387" i="1"/>
  <c r="H1387" i="1" s="1"/>
  <c r="C1387" i="1"/>
  <c r="G1386" i="1"/>
  <c r="D1386" i="1"/>
  <c r="H1386" i="1" s="1"/>
  <c r="C1386" i="1"/>
  <c r="D1385" i="1"/>
  <c r="H1385" i="1" s="1"/>
  <c r="C1385" i="1"/>
  <c r="D1384" i="1"/>
  <c r="C1384" i="1"/>
  <c r="H1384" i="1" s="1"/>
  <c r="G1383" i="1"/>
  <c r="D1383" i="1"/>
  <c r="H1383" i="1" s="1"/>
  <c r="C1383" i="1"/>
  <c r="H1382" i="1"/>
  <c r="D1382" i="1"/>
  <c r="C1382" i="1"/>
  <c r="G1382" i="1" s="1"/>
  <c r="G1381" i="1"/>
  <c r="D1381" i="1"/>
  <c r="H1381" i="1" s="1"/>
  <c r="C1381" i="1"/>
  <c r="H1380" i="1"/>
  <c r="G1380" i="1"/>
  <c r="D1380" i="1"/>
  <c r="C1380" i="1"/>
  <c r="G1379" i="1"/>
  <c r="D1379" i="1"/>
  <c r="H1379" i="1" s="1"/>
  <c r="C1379" i="1"/>
  <c r="D1378" i="1"/>
  <c r="G1378" i="1" s="1"/>
  <c r="C1378" i="1"/>
  <c r="H1378" i="1" s="1"/>
  <c r="D1377" i="1"/>
  <c r="H1377" i="1" s="1"/>
  <c r="C1377" i="1"/>
  <c r="D1376" i="1"/>
  <c r="C1376" i="1"/>
  <c r="H1376" i="1" s="1"/>
  <c r="D1375" i="1"/>
  <c r="H1375" i="1" s="1"/>
  <c r="C1375" i="1"/>
  <c r="D1374" i="1"/>
  <c r="C1374" i="1"/>
  <c r="H1374" i="1" s="1"/>
  <c r="G1373" i="1"/>
  <c r="D1373" i="1"/>
  <c r="H1373" i="1" s="1"/>
  <c r="C1373" i="1"/>
  <c r="H1372" i="1"/>
  <c r="G1372" i="1"/>
  <c r="D1372" i="1"/>
  <c r="C1372" i="1"/>
  <c r="D1371" i="1"/>
  <c r="H1371" i="1" s="1"/>
  <c r="C1371" i="1"/>
  <c r="G1370" i="1"/>
  <c r="D1370" i="1"/>
  <c r="H1370" i="1" s="1"/>
  <c r="C1370" i="1"/>
  <c r="D1369" i="1"/>
  <c r="H1369" i="1" s="1"/>
  <c r="C1369" i="1"/>
  <c r="D1368" i="1"/>
  <c r="C1368" i="1"/>
  <c r="H1368" i="1" s="1"/>
  <c r="G1367" i="1"/>
  <c r="D1367" i="1"/>
  <c r="H1367" i="1" s="1"/>
  <c r="C1367" i="1"/>
  <c r="H1366" i="1"/>
  <c r="D1366" i="1"/>
  <c r="C1366" i="1"/>
  <c r="G1366" i="1" s="1"/>
  <c r="G1365" i="1"/>
  <c r="D1365" i="1"/>
  <c r="H1365" i="1" s="1"/>
  <c r="C1365" i="1"/>
  <c r="H1364" i="1"/>
  <c r="G1364" i="1"/>
  <c r="D1364" i="1"/>
  <c r="C1364" i="1"/>
  <c r="G1363" i="1"/>
  <c r="D1363" i="1"/>
  <c r="H1363" i="1" s="1"/>
  <c r="C1363" i="1"/>
  <c r="D1362" i="1"/>
  <c r="G1362" i="1" s="1"/>
  <c r="C1362" i="1"/>
  <c r="H1362" i="1" s="1"/>
  <c r="D1361" i="1"/>
  <c r="H1361" i="1" s="1"/>
  <c r="C1361" i="1"/>
  <c r="D1360" i="1"/>
  <c r="C1360" i="1"/>
  <c r="H1360" i="1" s="1"/>
  <c r="D1359" i="1"/>
  <c r="H1359" i="1" s="1"/>
  <c r="C1359" i="1"/>
  <c r="D1358" i="1"/>
  <c r="C1358" i="1"/>
  <c r="H1358" i="1" s="1"/>
  <c r="G1357" i="1"/>
  <c r="D1357" i="1"/>
  <c r="H1357" i="1" s="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 i="9" l="1"/>
  <c r="E311" i="9"/>
  <c r="B311" i="9" s="1"/>
  <c r="E322" i="9"/>
  <c r="B322" i="9" s="1"/>
  <c r="E324" i="9"/>
  <c r="B324" i="9" s="1"/>
  <c r="E329" i="9"/>
  <c r="E307" i="9"/>
  <c r="B307" i="9" s="1"/>
  <c r="H503" i="1"/>
  <c r="G503" i="1"/>
  <c r="G1094" i="1"/>
  <c r="H1094" i="1"/>
  <c r="G1456" i="1"/>
  <c r="H1456" i="1"/>
  <c r="H1522" i="1"/>
  <c r="G1522" i="1"/>
  <c r="G1650" i="1"/>
  <c r="H1650" i="1"/>
  <c r="G1361" i="1"/>
  <c r="G1368" i="1"/>
  <c r="G1377" i="1"/>
  <c r="G1384" i="1"/>
  <c r="G1393" i="1"/>
  <c r="G1400" i="1"/>
  <c r="G1407" i="1"/>
  <c r="G1414" i="1"/>
  <c r="G1421" i="1"/>
  <c r="G1429" i="1"/>
  <c r="G1437" i="1"/>
  <c r="G1445" i="1"/>
  <c r="G1461" i="1"/>
  <c r="H1469" i="1"/>
  <c r="G1475" i="1"/>
  <c r="H1498" i="1"/>
  <c r="G1498" i="1"/>
  <c r="G1531" i="1"/>
  <c r="J1565" i="1"/>
  <c r="G1565" i="1"/>
  <c r="I1565" i="1" s="1"/>
  <c r="H1580" i="1"/>
  <c r="G1580" i="1"/>
  <c r="I1580" i="1" s="1"/>
  <c r="H1590" i="1"/>
  <c r="G1615" i="1"/>
  <c r="G1622" i="1"/>
  <c r="H1622" i="1"/>
  <c r="H1670" i="1"/>
  <c r="G1670" i="1"/>
  <c r="H1679" i="1"/>
  <c r="G1679" i="1"/>
  <c r="G1464" i="1"/>
  <c r="H1464" i="1"/>
  <c r="H1534" i="1"/>
  <c r="G1534" i="1"/>
  <c r="J1562" i="1"/>
  <c r="H1562" i="1"/>
  <c r="G1562" i="1"/>
  <c r="D583" i="1"/>
  <c r="G1359" i="1"/>
  <c r="G1375" i="1"/>
  <c r="G1391" i="1"/>
  <c r="G1405" i="1"/>
  <c r="H1422" i="1"/>
  <c r="G1424" i="1"/>
  <c r="H1430" i="1"/>
  <c r="G1432" i="1"/>
  <c r="H1438" i="1"/>
  <c r="G1440" i="1"/>
  <c r="H1446" i="1"/>
  <c r="G1448" i="1"/>
  <c r="H1453" i="1"/>
  <c r="H1457" i="1"/>
  <c r="G1478" i="1"/>
  <c r="H1478" i="1"/>
  <c r="G1489" i="1"/>
  <c r="H1513" i="1"/>
  <c r="G1513" i="1"/>
  <c r="H1525" i="1"/>
  <c r="G1541" i="1"/>
  <c r="I1541" i="1" s="1"/>
  <c r="G1569" i="1"/>
  <c r="I1569" i="1" s="1"/>
  <c r="I1578" i="1"/>
  <c r="G1631" i="1"/>
  <c r="H1638" i="1"/>
  <c r="G1638" i="1"/>
  <c r="G1462" i="1"/>
  <c r="H1462" i="1"/>
  <c r="H1514" i="1"/>
  <c r="G1514" i="1"/>
  <c r="H1526" i="1"/>
  <c r="G1526" i="1"/>
  <c r="H1543" i="1"/>
  <c r="G1543" i="1"/>
  <c r="J1545" i="1"/>
  <c r="H1545" i="1"/>
  <c r="H1567" i="1"/>
  <c r="G1567" i="1"/>
  <c r="I1567" i="1" s="1"/>
  <c r="J1567" i="1"/>
  <c r="G1584" i="1"/>
  <c r="H1584" i="1"/>
  <c r="G1387" i="1"/>
  <c r="G1465" i="1"/>
  <c r="H1487" i="1"/>
  <c r="G1487" i="1"/>
  <c r="H1502" i="1"/>
  <c r="G1502" i="1"/>
  <c r="H1505" i="1"/>
  <c r="G1505" i="1"/>
  <c r="G1523" i="1"/>
  <c r="H1529" i="1"/>
  <c r="G1529" i="1"/>
  <c r="G1545" i="1"/>
  <c r="I1545" i="1" s="1"/>
  <c r="H1660" i="1"/>
  <c r="G1660" i="1"/>
  <c r="G1676" i="1"/>
  <c r="G1371" i="1"/>
  <c r="G1417" i="1"/>
  <c r="G1360" i="1"/>
  <c r="G1369" i="1"/>
  <c r="G1376" i="1"/>
  <c r="G1385" i="1"/>
  <c r="G1392" i="1"/>
  <c r="G1406" i="1"/>
  <c r="G1415" i="1"/>
  <c r="G1425" i="1"/>
  <c r="G1433" i="1"/>
  <c r="G1441" i="1"/>
  <c r="G1449" i="1"/>
  <c r="H1454" i="1"/>
  <c r="H1471" i="1"/>
  <c r="G1471" i="1"/>
  <c r="G1499" i="1"/>
  <c r="H1517" i="1"/>
  <c r="H1530" i="1"/>
  <c r="G1530" i="1"/>
  <c r="J1543" i="1"/>
  <c r="J1561" i="1"/>
  <c r="H1561" i="1"/>
  <c r="H1609" i="1"/>
  <c r="G1609" i="1"/>
  <c r="D578" i="1"/>
  <c r="G1358" i="1"/>
  <c r="G1374" i="1"/>
  <c r="G1390" i="1"/>
  <c r="G1404" i="1"/>
  <c r="G1420" i="1"/>
  <c r="H1426" i="1"/>
  <c r="G1428" i="1"/>
  <c r="H1434" i="1"/>
  <c r="G1436" i="1"/>
  <c r="H1442" i="1"/>
  <c r="G1444" i="1"/>
  <c r="G1450" i="1"/>
  <c r="H1455" i="1"/>
  <c r="G1455" i="1"/>
  <c r="H1479" i="1"/>
  <c r="H1482" i="1"/>
  <c r="G1488" i="1"/>
  <c r="H1488" i="1"/>
  <c r="H1493" i="1"/>
  <c r="H1506" i="1"/>
  <c r="G1506" i="1"/>
  <c r="H1518" i="1"/>
  <c r="G1518" i="1"/>
  <c r="G1548" i="1"/>
  <c r="I1548" i="1" s="1"/>
  <c r="H1554" i="1"/>
  <c r="G1554" i="1"/>
  <c r="I1554" i="1" s="1"/>
  <c r="J1554" i="1"/>
  <c r="H1577" i="1"/>
  <c r="G1577" i="1"/>
  <c r="H1593" i="1"/>
  <c r="G1593" i="1"/>
  <c r="F309" i="4"/>
  <c r="G1472" i="1"/>
  <c r="H1472" i="1"/>
  <c r="G1480" i="1"/>
  <c r="H1480" i="1"/>
  <c r="H1494" i="1"/>
  <c r="G1494" i="1"/>
  <c r="H1497" i="1"/>
  <c r="G1497" i="1"/>
  <c r="H1521" i="1"/>
  <c r="G1521" i="1"/>
  <c r="I1552" i="1"/>
  <c r="I1561" i="1"/>
  <c r="I1575" i="1"/>
  <c r="G1586" i="1"/>
  <c r="H1586" i="1"/>
  <c r="G1594" i="1"/>
  <c r="H1594" i="1"/>
  <c r="G1602" i="1"/>
  <c r="H1602" i="1"/>
  <c r="H1641" i="1"/>
  <c r="G1641" i="1"/>
  <c r="H314" i="9"/>
  <c r="E88" i="5"/>
  <c r="E69" i="5" s="1"/>
  <c r="G1452" i="1"/>
  <c r="G1468" i="1"/>
  <c r="G1484" i="1"/>
  <c r="H1496" i="1"/>
  <c r="G1496" i="1"/>
  <c r="H1504" i="1"/>
  <c r="G1504" i="1"/>
  <c r="H1512" i="1"/>
  <c r="G1512" i="1"/>
  <c r="H1520" i="1"/>
  <c r="G1520" i="1"/>
  <c r="H1528" i="1"/>
  <c r="G1528" i="1"/>
  <c r="H1536" i="1"/>
  <c r="G1536" i="1"/>
  <c r="H1550" i="1"/>
  <c r="G1550" i="1"/>
  <c r="J1558" i="1"/>
  <c r="J1569" i="1"/>
  <c r="H1573" i="1"/>
  <c r="G1573" i="1"/>
  <c r="I1573" i="1" s="1"/>
  <c r="H1686" i="1"/>
  <c r="G1686" i="1"/>
  <c r="E5" i="7"/>
  <c r="J1547" i="1"/>
  <c r="H1547" i="1"/>
  <c r="G1547" i="1"/>
  <c r="H1560" i="1"/>
  <c r="G1560" i="1"/>
  <c r="I1560" i="1" s="1"/>
  <c r="J1564" i="1"/>
  <c r="H1564" i="1"/>
  <c r="H1571" i="1"/>
  <c r="G1571" i="1"/>
  <c r="J1581" i="1"/>
  <c r="H1581" i="1"/>
  <c r="H1492" i="1"/>
  <c r="G1492" i="1"/>
  <c r="H1500" i="1"/>
  <c r="G1500" i="1"/>
  <c r="H1508" i="1"/>
  <c r="G1508" i="1"/>
  <c r="H1516" i="1"/>
  <c r="G1516" i="1"/>
  <c r="H1524" i="1"/>
  <c r="G1524" i="1"/>
  <c r="H1532" i="1"/>
  <c r="G1532" i="1"/>
  <c r="D1540" i="1"/>
  <c r="G1540" i="1" s="1"/>
  <c r="J1551" i="1"/>
  <c r="H1551" i="1"/>
  <c r="I1551" i="1" s="1"/>
  <c r="J1574" i="1"/>
  <c r="H1574" i="1"/>
  <c r="I1574" i="1" s="1"/>
  <c r="G1599" i="1"/>
  <c r="G1610" i="1"/>
  <c r="H1610" i="1"/>
  <c r="G1628" i="1"/>
  <c r="G1647" i="1"/>
  <c r="H1654" i="1"/>
  <c r="G1654" i="1"/>
  <c r="G1673" i="1"/>
  <c r="E373" i="4"/>
  <c r="D368" i="1" s="1"/>
  <c r="G1458" i="1"/>
  <c r="G1474" i="1"/>
  <c r="G1490" i="1"/>
  <c r="J1548" i="1"/>
  <c r="J1557" i="1"/>
  <c r="H1557" i="1"/>
  <c r="I1557" i="1" s="1"/>
  <c r="G1564" i="1"/>
  <c r="I1564" i="1" s="1"/>
  <c r="J1568" i="1"/>
  <c r="H1568" i="1"/>
  <c r="I1568" i="1" s="1"/>
  <c r="G1581" i="1"/>
  <c r="I1581" i="1" s="1"/>
  <c r="H1606" i="1"/>
  <c r="H1666" i="1"/>
  <c r="E6" i="4"/>
  <c r="F140" i="4"/>
  <c r="E230" i="4"/>
  <c r="D226" i="1" s="1"/>
  <c r="D7" i="4"/>
  <c r="E140" i="4"/>
  <c r="D136" i="1" s="1"/>
  <c r="F141" i="4"/>
  <c r="D230" i="4"/>
  <c r="D466" i="4"/>
  <c r="F473" i="4"/>
  <c r="D479" i="4"/>
  <c r="F480" i="4"/>
  <c r="F492" i="4"/>
  <c r="D491" i="4"/>
  <c r="F537" i="4"/>
  <c r="D536" i="4"/>
  <c r="B31" i="9"/>
  <c r="H11" i="3"/>
  <c r="D82" i="4"/>
  <c r="B41" i="9"/>
  <c r="B85" i="9"/>
  <c r="H1626" i="1"/>
  <c r="H1642" i="1"/>
  <c r="H1658" i="1"/>
  <c r="H1674" i="1"/>
  <c r="D361" i="4"/>
  <c r="E431" i="4"/>
  <c r="F437" i="4"/>
  <c r="D255" i="5"/>
  <c r="F256" i="5"/>
  <c r="I27" i="3"/>
  <c r="B117" i="9"/>
  <c r="F49" i="4"/>
  <c r="E360" i="4"/>
  <c r="E417" i="4" s="1"/>
  <c r="D412" i="1" s="1"/>
  <c r="D431" i="4"/>
  <c r="F432" i="4"/>
  <c r="E338" i="9"/>
  <c r="B338" i="9" s="1"/>
  <c r="G24" i="9"/>
  <c r="E24" i="9" s="1"/>
  <c r="D152" i="4"/>
  <c r="H24" i="9"/>
  <c r="F153" i="4"/>
  <c r="D221" i="4"/>
  <c r="F222" i="4"/>
  <c r="F273" i="4"/>
  <c r="F589" i="4"/>
  <c r="H337" i="9"/>
  <c r="F197" i="5"/>
  <c r="D12" i="5"/>
  <c r="F13" i="5"/>
  <c r="F129" i="6"/>
  <c r="E56" i="9"/>
  <c r="B56" i="9" s="1"/>
  <c r="E73" i="9"/>
  <c r="B73" i="9" s="1"/>
  <c r="B151" i="9"/>
  <c r="G204" i="9"/>
  <c r="E204" i="9" s="1"/>
  <c r="B204" i="9" s="1"/>
  <c r="B274" i="9"/>
  <c r="D134" i="4"/>
  <c r="D202" i="4"/>
  <c r="D321" i="4"/>
  <c r="D308" i="4" s="1"/>
  <c r="D373" i="4"/>
  <c r="E647" i="4"/>
  <c r="D641" i="1" s="1"/>
  <c r="D584" i="4"/>
  <c r="E597" i="4"/>
  <c r="D591" i="1" s="1"/>
  <c r="F135" i="5"/>
  <c r="F274" i="5"/>
  <c r="D5" i="6"/>
  <c r="F6" i="6"/>
  <c r="K1481" i="9"/>
  <c r="G344" i="9"/>
  <c r="E344" i="9" s="1"/>
  <c r="B344" i="9" s="1"/>
  <c r="E37" i="9"/>
  <c r="B37" i="9" s="1"/>
  <c r="B141" i="9"/>
  <c r="G186" i="9"/>
  <c r="E186" i="9" s="1"/>
  <c r="B186" i="9" s="1"/>
  <c r="F8" i="4"/>
  <c r="F154" i="4"/>
  <c r="F274" i="4"/>
  <c r="E491" i="4"/>
  <c r="D485" i="1" s="1"/>
  <c r="D647" i="4"/>
  <c r="E7" i="5"/>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78" i="9"/>
  <c r="E178" i="9" s="1"/>
  <c r="B178" i="9" s="1"/>
  <c r="I10" i="9"/>
  <c r="G184" i="9"/>
  <c r="E184" i="9" s="1"/>
  <c r="B184" i="9" s="1"/>
  <c r="G177" i="9"/>
  <c r="E177" i="9" s="1"/>
  <c r="B177" i="9" s="1"/>
  <c r="G174" i="9"/>
  <c r="E174" i="9" s="1"/>
  <c r="B174" i="9" s="1"/>
  <c r="G206" i="9"/>
  <c r="E206" i="9" s="1"/>
  <c r="B206" i="9" s="1"/>
  <c r="G202" i="9"/>
  <c r="E202" i="9" s="1"/>
  <c r="B202" i="9" s="1"/>
  <c r="G198" i="9"/>
  <c r="E198" i="9" s="1"/>
  <c r="B198" i="9" s="1"/>
  <c r="G194" i="9"/>
  <c r="E194" i="9" s="1"/>
  <c r="B194" i="9" s="1"/>
  <c r="G190" i="9"/>
  <c r="E190" i="9" s="1"/>
  <c r="B190" i="9" s="1"/>
  <c r="H180" i="9"/>
  <c r="G179" i="9"/>
  <c r="E179" i="9" s="1"/>
  <c r="B179" i="9" s="1"/>
  <c r="G176" i="9"/>
  <c r="E176" i="9" s="1"/>
  <c r="B176" i="9" s="1"/>
  <c r="G182" i="9"/>
  <c r="E182" i="9" s="1"/>
  <c r="B182" i="9" s="1"/>
  <c r="E29" i="9"/>
  <c r="B29" i="9" s="1"/>
  <c r="B42" i="9"/>
  <c r="B55" i="9"/>
  <c r="E61" i="9"/>
  <c r="B61" i="9" s="1"/>
  <c r="B83" i="9"/>
  <c r="G175" i="9"/>
  <c r="E175" i="9" s="1"/>
  <c r="B175" i="9" s="1"/>
  <c r="G200" i="9"/>
  <c r="E200" i="9" s="1"/>
  <c r="B200" i="9" s="1"/>
  <c r="F298" i="9"/>
  <c r="G315" i="9"/>
  <c r="D147" i="5"/>
  <c r="D219" i="5"/>
  <c r="F220" i="5"/>
  <c r="G188" i="9"/>
  <c r="E188" i="9" s="1"/>
  <c r="B188" i="9" s="1"/>
  <c r="F427" i="4"/>
  <c r="D178" i="5"/>
  <c r="G343" i="9"/>
  <c r="E343" i="9" s="1"/>
  <c r="B34" i="9"/>
  <c r="B68" i="9"/>
  <c r="B79" i="9"/>
  <c r="B329" i="9"/>
  <c r="D597" i="4"/>
  <c r="F607" i="4"/>
  <c r="D70" i="5"/>
  <c r="F71" i="5"/>
  <c r="F150" i="5"/>
  <c r="H336" i="9"/>
  <c r="E177" i="5"/>
  <c r="D251" i="5"/>
  <c r="F252" i="5"/>
  <c r="E114" i="6"/>
  <c r="E22" i="7"/>
  <c r="E32" i="9"/>
  <c r="B32" i="9" s="1"/>
  <c r="E66" i="9"/>
  <c r="B66" i="9" s="1"/>
  <c r="B119" i="9"/>
  <c r="B165" i="9"/>
  <c r="G196" i="9"/>
  <c r="E196" i="9" s="1"/>
  <c r="B196" i="9" s="1"/>
  <c r="B250" i="9"/>
  <c r="B283" i="9"/>
  <c r="H315" i="9"/>
  <c r="H316" i="9"/>
  <c r="E316" i="9" s="1"/>
  <c r="B316" i="9" s="1"/>
  <c r="E115" i="9"/>
  <c r="B115" i="9" s="1"/>
  <c r="E147" i="9"/>
  <c r="B147" i="9" s="1"/>
  <c r="E171" i="9"/>
  <c r="B171" i="9" s="1"/>
  <c r="F232" i="9"/>
  <c r="B232" i="9" s="1"/>
  <c r="B259" i="9"/>
  <c r="B263" i="9"/>
  <c r="B281" i="9"/>
  <c r="B290" i="9"/>
  <c r="E327" i="9"/>
  <c r="B327" i="9" s="1"/>
  <c r="F89" i="5"/>
  <c r="F186" i="5"/>
  <c r="F204" i="5"/>
  <c r="F36" i="6"/>
  <c r="E107" i="9"/>
  <c r="B107" i="9" s="1"/>
  <c r="E139" i="9"/>
  <c r="B139" i="9" s="1"/>
  <c r="B163" i="9"/>
  <c r="B242" i="9"/>
  <c r="F248" i="9"/>
  <c r="B248" i="9" s="1"/>
  <c r="E319" i="9"/>
  <c r="B319" i="9" s="1"/>
  <c r="E147" i="5"/>
  <c r="D1152" i="1" s="1"/>
  <c r="H19" i="9"/>
  <c r="E19" i="9" s="1"/>
  <c r="B19" i="9" s="1"/>
  <c r="E137" i="9"/>
  <c r="B137" i="9" s="1"/>
  <c r="E161" i="9"/>
  <c r="B161" i="9" s="1"/>
  <c r="B251" i="9"/>
  <c r="B255" i="9"/>
  <c r="B282" i="9"/>
  <c r="F288" i="9"/>
  <c r="B288" i="9" s="1"/>
  <c r="E317" i="9"/>
  <c r="B317" i="9" s="1"/>
  <c r="E99" i="9"/>
  <c r="B99" i="9" s="1"/>
  <c r="E131" i="9"/>
  <c r="B131" i="9" s="1"/>
  <c r="B258" i="9"/>
  <c r="F264" i="9"/>
  <c r="B264" i="9" s="1"/>
  <c r="B291" i="9"/>
  <c r="G314" i="9"/>
  <c r="E314" i="9" s="1"/>
  <c r="B314" i="9" s="1"/>
  <c r="E337" i="9"/>
  <c r="B337" i="9" s="1"/>
  <c r="E71" i="9"/>
  <c r="B71" i="9" s="1"/>
  <c r="E97" i="9"/>
  <c r="B97" i="9" s="1"/>
  <c r="E129" i="9"/>
  <c r="B129" i="9" s="1"/>
  <c r="B234" i="9"/>
  <c r="F240" i="9"/>
  <c r="B240" i="9" s="1"/>
  <c r="B267" i="9"/>
  <c r="B271" i="9"/>
  <c r="B289" i="9"/>
  <c r="F308" i="4" l="1"/>
  <c r="C303" i="1"/>
  <c r="I23" i="3"/>
  <c r="D1074" i="1"/>
  <c r="F12" i="5"/>
  <c r="C1017" i="1"/>
  <c r="I24" i="3"/>
  <c r="E176" i="5"/>
  <c r="D1180" i="1" s="1"/>
  <c r="D1181" i="1"/>
  <c r="F134" i="4"/>
  <c r="C130" i="1"/>
  <c r="F221" i="4"/>
  <c r="C217" i="1"/>
  <c r="F431" i="4"/>
  <c r="D430" i="4"/>
  <c r="C425" i="1"/>
  <c r="F255" i="5"/>
  <c r="C1259" i="1"/>
  <c r="F491" i="4"/>
  <c r="C485" i="1"/>
  <c r="H136" i="1"/>
  <c r="G136" i="1"/>
  <c r="I1550" i="1"/>
  <c r="H1540" i="1"/>
  <c r="I1543" i="1"/>
  <c r="G339" i="9"/>
  <c r="E339" i="9" s="1"/>
  <c r="B339" i="9" s="1"/>
  <c r="F219" i="5"/>
  <c r="C1223" i="1"/>
  <c r="E180" i="9"/>
  <c r="B180" i="9" s="1"/>
  <c r="E430" i="4"/>
  <c r="D425" i="1"/>
  <c r="F82" i="4"/>
  <c r="C78" i="1"/>
  <c r="H583" i="1"/>
  <c r="G583" i="1"/>
  <c r="E6" i="5"/>
  <c r="I22" i="3"/>
  <c r="D1012" i="1"/>
  <c r="F584" i="4"/>
  <c r="C578" i="1"/>
  <c r="D299" i="4"/>
  <c r="H18" i="3"/>
  <c r="C148" i="1"/>
  <c r="D360" i="4"/>
  <c r="D417" i="4" s="1"/>
  <c r="F361" i="4"/>
  <c r="C356" i="1"/>
  <c r="N3" i="9"/>
  <c r="F479" i="4"/>
  <c r="C473" i="1"/>
  <c r="I1562" i="1"/>
  <c r="E152" i="4"/>
  <c r="E418" i="4"/>
  <c r="D413" i="1" s="1"/>
  <c r="D355" i="1"/>
  <c r="I34" i="3"/>
  <c r="D1555" i="1"/>
  <c r="E342" i="9"/>
  <c r="I11" i="3" s="1"/>
  <c r="B343" i="9"/>
  <c r="E315" i="9"/>
  <c r="B315" i="9" s="1"/>
  <c r="F647" i="4"/>
  <c r="C641" i="1"/>
  <c r="D7" i="5"/>
  <c r="B24" i="9"/>
  <c r="I17" i="3"/>
  <c r="E422" i="4"/>
  <c r="D2" i="1"/>
  <c r="F147" i="5"/>
  <c r="C1152" i="1"/>
  <c r="F70" i="5"/>
  <c r="D69" i="5"/>
  <c r="C1075" i="1"/>
  <c r="I30" i="3"/>
  <c r="D1510" i="1"/>
  <c r="F114" i="6"/>
  <c r="F373" i="4"/>
  <c r="C368" i="1"/>
  <c r="F466" i="4"/>
  <c r="C460" i="1"/>
  <c r="G346" i="9"/>
  <c r="E346" i="9" s="1"/>
  <c r="I33" i="3"/>
  <c r="D1538" i="1"/>
  <c r="F597" i="4"/>
  <c r="C591" i="1"/>
  <c r="G336" i="9"/>
  <c r="E336" i="9" s="1"/>
  <c r="B336" i="9" s="1"/>
  <c r="F178" i="5"/>
  <c r="D177" i="5"/>
  <c r="C1182" i="1"/>
  <c r="F321" i="4"/>
  <c r="C316" i="1"/>
  <c r="E141" i="6"/>
  <c r="F536" i="4"/>
  <c r="D535" i="4"/>
  <c r="C530" i="1"/>
  <c r="F230" i="4"/>
  <c r="C226" i="1"/>
  <c r="D6" i="4"/>
  <c r="F7" i="4"/>
  <c r="C3" i="1"/>
  <c r="F88" i="5"/>
  <c r="D1093" i="1"/>
  <c r="F251" i="5"/>
  <c r="H25" i="3"/>
  <c r="C1255" i="1"/>
  <c r="F228" i="9"/>
  <c r="B228" i="9" s="1"/>
  <c r="G348" i="9"/>
  <c r="E348" i="9" s="1"/>
  <c r="F5" i="6"/>
  <c r="D141" i="6"/>
  <c r="C1401" i="1"/>
  <c r="H27" i="3"/>
  <c r="F202" i="4"/>
  <c r="C198" i="1"/>
  <c r="E535" i="4"/>
  <c r="F417" i="4" l="1"/>
  <c r="C412" i="1"/>
  <c r="E347" i="9"/>
  <c r="B348" i="9"/>
  <c r="I18" i="3"/>
  <c r="D148" i="1"/>
  <c r="E299" i="4"/>
  <c r="H3" i="1"/>
  <c r="G3" i="1"/>
  <c r="I31" i="3"/>
  <c r="D1537" i="1"/>
  <c r="H641" i="1"/>
  <c r="G641" i="1"/>
  <c r="E639" i="4"/>
  <c r="D633" i="1" s="1"/>
  <c r="D424" i="1"/>
  <c r="H1017" i="1"/>
  <c r="G1017" i="1"/>
  <c r="E640" i="4"/>
  <c r="D634" i="1" s="1"/>
  <c r="D529" i="1"/>
  <c r="F6" i="4"/>
  <c r="D422" i="4"/>
  <c r="D300" i="4"/>
  <c r="H17" i="3"/>
  <c r="C2" i="1"/>
  <c r="G148" i="1"/>
  <c r="H148" i="1"/>
  <c r="H299" i="9"/>
  <c r="D1011" i="1"/>
  <c r="H1223" i="1"/>
  <c r="G1223" i="1"/>
  <c r="H485" i="1"/>
  <c r="G485" i="1"/>
  <c r="H1255" i="1"/>
  <c r="G1255" i="1"/>
  <c r="G1182" i="1"/>
  <c r="H1182" i="1"/>
  <c r="B346" i="9"/>
  <c r="E345" i="9"/>
  <c r="I10" i="3" s="1"/>
  <c r="H1075" i="1"/>
  <c r="G1075" i="1"/>
  <c r="E643" i="4"/>
  <c r="D417" i="1"/>
  <c r="H473" i="1"/>
  <c r="G473" i="1"/>
  <c r="H130" i="1"/>
  <c r="G130" i="1"/>
  <c r="G316" i="1"/>
  <c r="H316" i="1"/>
  <c r="H1510" i="1"/>
  <c r="G1510" i="1"/>
  <c r="F177" i="5"/>
  <c r="D176" i="5"/>
  <c r="H24" i="3"/>
  <c r="C1181" i="1"/>
  <c r="G460" i="1"/>
  <c r="H460" i="1"/>
  <c r="F69" i="5"/>
  <c r="H23" i="3"/>
  <c r="C1074" i="1"/>
  <c r="F152" i="4"/>
  <c r="H1259" i="1"/>
  <c r="G1259" i="1"/>
  <c r="H303" i="1"/>
  <c r="G303" i="1"/>
  <c r="G198" i="1"/>
  <c r="H198" i="1"/>
  <c r="H1555" i="1"/>
  <c r="G1555" i="1"/>
  <c r="D301" i="4"/>
  <c r="D423" i="4"/>
  <c r="C295" i="1"/>
  <c r="H78" i="1"/>
  <c r="G78" i="1"/>
  <c r="H1538" i="1"/>
  <c r="G1538" i="1"/>
  <c r="D418" i="4"/>
  <c r="F360" i="4"/>
  <c r="C355" i="1"/>
  <c r="H217" i="1"/>
  <c r="G217" i="1"/>
  <c r="H226" i="1"/>
  <c r="G226" i="1"/>
  <c r="G530" i="1"/>
  <c r="H530" i="1"/>
  <c r="H9" i="3"/>
  <c r="H1401" i="1"/>
  <c r="G1401" i="1"/>
  <c r="H1093" i="1"/>
  <c r="G1093" i="1"/>
  <c r="D640" i="4"/>
  <c r="F535" i="4"/>
  <c r="C529" i="1"/>
  <c r="G368" i="1"/>
  <c r="H368" i="1"/>
  <c r="G1152" i="1"/>
  <c r="H1152" i="1"/>
  <c r="G578" i="1"/>
  <c r="H578" i="1"/>
  <c r="H425" i="1"/>
  <c r="G425" i="1"/>
  <c r="F141" i="6"/>
  <c r="H31" i="3"/>
  <c r="C1537" i="1"/>
  <c r="H591" i="1"/>
  <c r="G591" i="1"/>
  <c r="F7" i="5"/>
  <c r="D6" i="5"/>
  <c r="H22" i="3"/>
  <c r="C1012" i="1"/>
  <c r="G356" i="1"/>
  <c r="H356" i="1"/>
  <c r="F430" i="4"/>
  <c r="D639" i="4"/>
  <c r="C424" i="1"/>
  <c r="G1012" i="1" l="1"/>
  <c r="H1012" i="1"/>
  <c r="H529" i="1"/>
  <c r="G529" i="1"/>
  <c r="F418" i="4"/>
  <c r="C413" i="1"/>
  <c r="F301" i="4"/>
  <c r="C297" i="1"/>
  <c r="H1181" i="1"/>
  <c r="G1181" i="1"/>
  <c r="E301" i="4"/>
  <c r="D297" i="1" s="1"/>
  <c r="E423" i="4"/>
  <c r="D295" i="1"/>
  <c r="E300" i="4"/>
  <c r="D296" i="1" s="1"/>
  <c r="F300" i="4"/>
  <c r="C296" i="1"/>
  <c r="G424" i="1"/>
  <c r="H424" i="1"/>
  <c r="F640" i="4"/>
  <c r="C634" i="1"/>
  <c r="F176" i="5"/>
  <c r="C1180" i="1"/>
  <c r="F422" i="4"/>
  <c r="D643" i="4"/>
  <c r="D424" i="4"/>
  <c r="C417" i="1"/>
  <c r="G299" i="9"/>
  <c r="E299" i="9" s="1"/>
  <c r="G306" i="9"/>
  <c r="E306" i="9" s="1"/>
  <c r="B306" i="9" s="1"/>
  <c r="F6" i="5"/>
  <c r="C1011" i="1"/>
  <c r="F639" i="4"/>
  <c r="C633" i="1"/>
  <c r="G1074" i="1"/>
  <c r="H1074" i="1"/>
  <c r="H1537" i="1"/>
  <c r="G1537" i="1"/>
  <c r="H295" i="1"/>
  <c r="G295" i="1"/>
  <c r="H355" i="1"/>
  <c r="G355" i="1"/>
  <c r="D644" i="4"/>
  <c r="D425" i="4"/>
  <c r="F423" i="4"/>
  <c r="G20" i="9"/>
  <c r="C418" i="1"/>
  <c r="D637" i="1"/>
  <c r="G412" i="1"/>
  <c r="H412" i="1"/>
  <c r="K3" i="9"/>
  <c r="I9" i="3"/>
  <c r="F299" i="4"/>
  <c r="H2" i="1"/>
  <c r="G2" i="1"/>
  <c r="H633" i="1" l="1"/>
  <c r="G633" i="1"/>
  <c r="D645" i="4"/>
  <c r="F643" i="4"/>
  <c r="C637" i="1"/>
  <c r="G296" i="1"/>
  <c r="H296" i="1"/>
  <c r="G297" i="1"/>
  <c r="H297" i="1"/>
  <c r="H8" i="3"/>
  <c r="H1011" i="1"/>
  <c r="G1011" i="1"/>
  <c r="G1180" i="1"/>
  <c r="H1180" i="1"/>
  <c r="H413" i="1"/>
  <c r="G413" i="1"/>
  <c r="G634" i="1"/>
  <c r="H634" i="1"/>
  <c r="E425" i="4"/>
  <c r="D420" i="1" s="1"/>
  <c r="H20" i="9"/>
  <c r="E20" i="9" s="1"/>
  <c r="B20" i="9" s="1"/>
  <c r="E644" i="4"/>
  <c r="D418" i="1"/>
  <c r="G418" i="1" s="1"/>
  <c r="E424" i="4"/>
  <c r="F425" i="4"/>
  <c r="C420" i="1"/>
  <c r="H417" i="1"/>
  <c r="G417" i="1"/>
  <c r="B299" i="9"/>
  <c r="F644" i="4"/>
  <c r="D646" i="4"/>
  <c r="C638" i="1"/>
  <c r="F424" i="4"/>
  <c r="C419" i="1"/>
  <c r="E646" i="4" l="1"/>
  <c r="D638" i="1"/>
  <c r="E645" i="4"/>
  <c r="H637" i="1"/>
  <c r="G637" i="1"/>
  <c r="M3" i="9"/>
  <c r="G420" i="1"/>
  <c r="H420" i="1"/>
  <c r="G638" i="1"/>
  <c r="H638" i="1"/>
  <c r="H418" i="1"/>
  <c r="D649" i="4"/>
  <c r="F645" i="4"/>
  <c r="C639" i="1"/>
  <c r="H419" i="1"/>
  <c r="D650" i="4"/>
  <c r="F646" i="4"/>
  <c r="C640" i="1"/>
  <c r="D419" i="1"/>
  <c r="G419" i="1" s="1"/>
  <c r="H334" i="9" l="1"/>
  <c r="G334" i="9"/>
  <c r="E334" i="9" s="1"/>
  <c r="H19" i="3"/>
  <c r="C643" i="1"/>
  <c r="E649" i="4"/>
  <c r="D639" i="1"/>
  <c r="H639" i="1" s="1"/>
  <c r="G640" i="1"/>
  <c r="H20" i="3"/>
  <c r="F650" i="4"/>
  <c r="C644" i="1"/>
  <c r="E650" i="4"/>
  <c r="D640" i="1"/>
  <c r="H640" i="1" s="1"/>
  <c r="I19" i="3" l="1"/>
  <c r="D643" i="1"/>
  <c r="G297" i="9"/>
  <c r="E297" i="9" s="1"/>
  <c r="B297" i="9" s="1"/>
  <c r="H644" i="1"/>
  <c r="I20" i="3"/>
  <c r="D644" i="1"/>
  <c r="G644" i="1" s="1"/>
  <c r="H643" i="1"/>
  <c r="G643" i="1"/>
  <c r="F649" i="4"/>
  <c r="G639" i="1"/>
  <c r="B334" i="9"/>
  <c r="E298" i="9"/>
  <c r="I8" i="3" s="1"/>
  <c r="H7" i="3"/>
  <c r="J3" i="9" l="1"/>
  <c r="G295" i="9" l="1"/>
  <c r="E295" i="9" s="1"/>
  <c r="L293" i="9"/>
  <c r="F293" i="9" s="1"/>
  <c r="H295" i="9"/>
  <c r="H18" i="9"/>
  <c r="H22" i="9"/>
  <c r="G17" i="9"/>
  <c r="G22" i="9"/>
  <c r="M16" i="9"/>
  <c r="I12" i="9"/>
  <c r="L15" i="9"/>
  <c r="K10" i="9"/>
  <c r="I6" i="9"/>
  <c r="G18" i="9"/>
  <c r="E18" i="9" s="1"/>
  <c r="B18" i="9" s="1"/>
  <c r="M15" i="9"/>
  <c r="J9" i="9"/>
  <c r="I7" i="9"/>
  <c r="K5" i="9"/>
  <c r="J5" i="9"/>
  <c r="J11" i="9"/>
  <c r="K7" i="9"/>
  <c r="H16" i="9"/>
  <c r="J10" i="9"/>
  <c r="E10" i="9" s="1"/>
  <c r="B10" i="9" s="1"/>
  <c r="I8" i="9"/>
  <c r="I11" i="9"/>
  <c r="E11" i="9" s="1"/>
  <c r="B11" i="9" s="1"/>
  <c r="J17" i="9"/>
  <c r="H15" i="9"/>
  <c r="K13" i="9"/>
  <c r="L16" i="9"/>
  <c r="I13" i="9"/>
  <c r="K6" i="9"/>
  <c r="K9" i="9"/>
  <c r="J7" i="9"/>
  <c r="G21" i="9"/>
  <c r="K11" i="9"/>
  <c r="J6" i="9"/>
  <c r="H17" i="9"/>
  <c r="J8" i="9"/>
  <c r="I17" i="9"/>
  <c r="J12" i="9"/>
  <c r="J13" i="9"/>
  <c r="I5" i="9"/>
  <c r="E5" i="9" s="1"/>
  <c r="K8" i="9"/>
  <c r="I9" i="9"/>
  <c r="E9" i="9" s="1"/>
  <c r="B9" i="9" s="1"/>
  <c r="H21" i="9"/>
  <c r="G15" i="9"/>
  <c r="E15" i="9" s="1"/>
  <c r="K12" i="9"/>
  <c r="G16" i="9"/>
  <c r="E7" i="9" l="1"/>
  <c r="B7" i="9" s="1"/>
  <c r="E16" i="9"/>
  <c r="E8" i="9"/>
  <c r="B8" i="9" s="1"/>
  <c r="E22" i="9"/>
  <c r="B22" i="9" s="1"/>
  <c r="E17" i="9"/>
  <c r="B17" i="9" s="1"/>
  <c r="E13" i="9"/>
  <c r="B13" i="9" s="1"/>
  <c r="F16" i="9"/>
  <c r="E6" i="9"/>
  <c r="B6" i="9" s="1"/>
  <c r="F15" i="9"/>
  <c r="F14" i="9" s="1"/>
  <c r="B293" i="9"/>
  <c r="F23" i="9"/>
  <c r="B5" i="9"/>
  <c r="E21" i="9"/>
  <c r="B21" i="9" s="1"/>
  <c r="E12" i="9"/>
  <c r="B12" i="9" s="1"/>
  <c r="B295" i="9"/>
  <c r="E23" i="9"/>
  <c r="I7" i="3" s="1"/>
  <c r="E4" i="9" l="1"/>
  <c r="F3" i="9"/>
  <c r="E14" i="9"/>
  <c r="I13" i="3" s="1"/>
  <c r="B16" i="9"/>
  <c r="B15" i="9"/>
  <c r="E3" i="9" l="1"/>
</calcChain>
</file>

<file path=xl/sharedStrings.xml><?xml version="1.0" encoding="utf-8"?>
<sst xmlns="http://schemas.openxmlformats.org/spreadsheetml/2006/main" count="4733" uniqueCount="3656">
  <si>
    <t>Obveznik:</t>
  </si>
  <si>
    <t>28014 - OPĆINA KOPRIVNIČKI IVANEC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</si>
  <si>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</si>
  <si>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</si>
  <si>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</si>
  <si>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</si>
  <si>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</si>
  <si>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</si>
  <si>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</si>
  <si>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</si>
  <si>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</si>
  <si>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</si>
  <si>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</si>
  <si>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</si>
  <si>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</si>
  <si>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</si>
  <si>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</si>
  <si>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</si>
  <si>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</si>
  <si>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</si>
  <si>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</si>
  <si>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</si>
  <si>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</si>
  <si>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</si>
  <si>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</si>
  <si>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</si>
  <si>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</si>
  <si>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</si>
  <si>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</si>
  <si>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</si>
  <si>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</si>
  <si>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</si>
  <si>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</si>
  <si>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</si>
  <si>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</si>
  <si>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</si>
  <si>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</si>
  <si>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</si>
  <si>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</si>
  <si>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</si>
  <si>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</si>
  <si>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</si>
  <si>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</si>
  <si>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</si>
  <si>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</si>
  <si>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</si>
  <si>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</si>
  <si>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</si>
  <si>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</si>
  <si>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</si>
  <si>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</si>
  <si>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</si>
  <si>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</si>
  <si>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</si>
  <si>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</si>
  <si>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</si>
  <si>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</si>
  <si>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</si>
  <si>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</si>
  <si>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</si>
  <si>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</si>
  <si>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</si>
  <si>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</si>
  <si>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</si>
  <si>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</si>
  <si>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</si>
  <si>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</si>
  <si>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</si>
  <si>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</si>
  <si>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</si>
  <si>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</si>
  <si>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</si>
  <si>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</si>
  <si>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</si>
  <si>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</si>
  <si>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</si>
  <si>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</si>
  <si>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</si>
  <si>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</si>
  <si>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</si>
  <si>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</si>
  <si>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</si>
  <si>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</si>
  <si>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</si>
  <si>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</si>
  <si>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</si>
  <si>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</si>
  <si>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</si>
  <si>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</si>
  <si>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</si>
  <si>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</si>
  <si>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</si>
  <si>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</si>
  <si>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</si>
  <si>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</si>
  <si>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</si>
  <si>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</si>
  <si>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</si>
  <si>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</si>
  <si>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</si>
  <si>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</si>
  <si>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</si>
  <si>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</si>
  <si>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</si>
  <si>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</si>
  <si>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</si>
  <si>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</si>
  <si>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</si>
  <si>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</si>
  <si>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</si>
  <si>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</si>
  <si>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</si>
  <si>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</si>
  <si>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</si>
  <si>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</si>
  <si>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</si>
  <si>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</si>
  <si>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</si>
  <si>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</si>
  <si>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</si>
  <si>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</si>
  <si>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</si>
  <si>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</si>
  <si>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</si>
  <si>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</si>
  <si>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</si>
  <si>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</si>
  <si>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</si>
  <si>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</si>
  <si>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</si>
  <si>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</si>
  <si>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</si>
  <si>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</si>
  <si>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</si>
  <si>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</si>
  <si>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</si>
  <si>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</si>
  <si>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</si>
  <si>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</si>
  <si>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</si>
  <si>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</si>
  <si>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</si>
  <si>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</si>
  <si>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</si>
  <si>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</si>
  <si>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</si>
  <si>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</si>
  <si>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</si>
  <si>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</si>
  <si>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</si>
  <si>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</si>
  <si>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</si>
  <si>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</si>
  <si>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</si>
  <si>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</si>
  <si>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</si>
  <si>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</si>
  <si>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</si>
  <si>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</si>
  <si>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</si>
  <si>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</si>
  <si>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</si>
  <si>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</si>
  <si>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</si>
  <si>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</si>
  <si>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</si>
  <si>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</si>
  <si>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</si>
  <si>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</si>
  <si>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</si>
  <si>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</si>
  <si>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</si>
  <si>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</si>
  <si>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</si>
  <si>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</si>
  <si>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</si>
  <si>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</si>
  <si>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</si>
  <si>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</si>
  <si>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</si>
  <si>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</si>
  <si>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</si>
  <si>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</si>
  <si>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</si>
  <si>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</si>
  <si>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</si>
  <si>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</si>
  <si>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</si>
  <si>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</si>
  <si>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</si>
  <si>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</si>
  <si>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</si>
  <si>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</si>
  <si>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</si>
  <si>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</si>
  <si>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</si>
  <si>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</si>
  <si>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</si>
  <si>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</si>
  <si>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</si>
  <si>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</si>
  <si>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</si>
  <si>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</si>
  <si>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</si>
  <si>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</si>
  <si>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</si>
  <si>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</si>
  <si>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</si>
  <si>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</si>
  <si>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</si>
  <si>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</si>
  <si>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</si>
  <si>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</si>
  <si>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</si>
  <si>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</si>
  <si>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</si>
  <si>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</si>
  <si>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</si>
  <si>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</si>
  <si>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</si>
  <si>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</si>
  <si>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</si>
  <si>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</si>
  <si>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</si>
  <si>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</si>
  <si>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</si>
  <si>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</si>
  <si>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</si>
  <si>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</si>
  <si>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</si>
  <si>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</si>
  <si>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</si>
  <si>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</si>
  <si>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</si>
  <si>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</si>
  <si>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</si>
  <si>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</si>
  <si>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</si>
  <si>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</si>
  <si>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</si>
  <si>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</si>
  <si>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</si>
  <si>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</si>
  <si>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</si>
  <si>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</si>
  <si>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</si>
  <si>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</si>
  <si>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</si>
  <si>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</si>
  <si>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</si>
  <si>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</si>
  <si>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</si>
  <si>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</si>
  <si>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</si>
  <si>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</si>
  <si>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</si>
  <si>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</si>
  <si>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</si>
  <si>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</si>
  <si>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</si>
  <si>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</si>
  <si>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</si>
  <si>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</si>
  <si>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</si>
  <si>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</si>
  <si>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</si>
  <si>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</si>
  <si>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</si>
  <si>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</si>
  <si>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</si>
  <si>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</si>
  <si>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</si>
  <si>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</si>
  <si>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</si>
  <si>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</si>
  <si>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</si>
  <si>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</si>
  <si>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</si>
  <si>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</si>
  <si>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</si>
  <si>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</si>
  <si>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</si>
  <si>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</si>
  <si>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</si>
  <si>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</si>
  <si>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</si>
  <si>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</si>
  <si>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</si>
  <si>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</si>
  <si>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</si>
  <si>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</si>
  <si>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</si>
  <si>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</si>
  <si>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</si>
  <si>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</si>
  <si>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</si>
  <si>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</si>
  <si>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</si>
  <si>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</si>
  <si>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</si>
  <si>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</si>
  <si>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</si>
  <si>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</si>
  <si>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</si>
  <si>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</si>
  <si>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</si>
  <si>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</si>
  <si>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</si>
  <si>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</si>
  <si>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</si>
  <si>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</si>
  <si>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</si>
  <si>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</si>
  <si>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</si>
  <si>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</si>
  <si>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</si>
  <si>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</si>
  <si>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</si>
  <si>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</si>
  <si>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</si>
  <si>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</si>
  <si>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</si>
  <si>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</si>
  <si>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</si>
  <si>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</si>
  <si>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</si>
  <si>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</si>
  <si>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</si>
  <si>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</si>
  <si>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</si>
  <si>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</si>
  <si>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</si>
  <si>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</si>
  <si>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</si>
  <si>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</si>
  <si>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</si>
  <si>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</si>
  <si>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</si>
  <si>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</si>
  <si>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</si>
  <si>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</si>
  <si>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</si>
  <si>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</si>
  <si>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</si>
  <si>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</si>
  <si>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</si>
  <si>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</si>
  <si>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</si>
  <si>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</si>
  <si>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</si>
  <si>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</si>
  <si>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</si>
  <si>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</si>
  <si>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</si>
  <si>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</si>
  <si>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</si>
  <si>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</si>
  <si>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</si>
  <si>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</si>
  <si>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</si>
  <si>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</si>
  <si>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</si>
  <si>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</si>
  <si>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</si>
  <si>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</si>
  <si>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</si>
  <si>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</si>
  <si>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</si>
  <si>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</si>
  <si>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</si>
  <si>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</si>
  <si>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</si>
  <si>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</si>
  <si>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</si>
  <si>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</si>
  <si>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</si>
  <si>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</si>
  <si>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</si>
  <si>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</si>
  <si>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</si>
  <si>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</si>
  <si>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</si>
  <si>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</si>
  <si>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</si>
  <si>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</si>
  <si>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</si>
  <si>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</si>
  <si>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</si>
  <si>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</si>
  <si>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</si>
  <si>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</si>
  <si>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</si>
  <si>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</si>
  <si>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</si>
  <si>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</si>
  <si>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</si>
  <si>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</si>
  <si>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</si>
  <si>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</si>
  <si>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</si>
  <si>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</si>
  <si>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</si>
  <si>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</si>
  <si>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</si>
  <si>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</si>
  <si>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</si>
  <si>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</si>
  <si>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</si>
  <si>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</si>
  <si>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</si>
  <si>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</si>
  <si>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</si>
  <si>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</si>
  <si>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</si>
  <si>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</si>
  <si>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</si>
  <si>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</si>
  <si>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</si>
  <si>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</si>
  <si>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</si>
  <si>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</si>
  <si>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</si>
  <si>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</si>
  <si>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</si>
  <si>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</si>
  <si>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</si>
  <si>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</si>
  <si>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</si>
  <si>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</si>
  <si>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</si>
  <si>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</si>
  <si>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</si>
  <si>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</si>
  <si>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</si>
  <si>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</si>
  <si>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</si>
  <si>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</si>
  <si>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</si>
  <si>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</si>
  <si>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</si>
  <si>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</si>
  <si>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</si>
  <si>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</si>
  <si>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</si>
  <si>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</si>
  <si>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</si>
  <si>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</si>
  <si>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</si>
  <si>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</si>
  <si>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</si>
  <si>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</si>
  <si>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</si>
  <si>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</si>
  <si>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</si>
  <si>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</si>
  <si>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</si>
  <si>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</si>
  <si>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</si>
  <si>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</si>
  <si>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</si>
  <si>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</si>
  <si>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</si>
  <si>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</si>
  <si>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</si>
  <si>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</si>
  <si>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</si>
  <si>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</si>
  <si>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</si>
  <si>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</si>
  <si>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</si>
  <si>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</si>
  <si>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</si>
  <si>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</si>
  <si>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</si>
  <si>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</si>
  <si>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</si>
  <si>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</si>
  <si>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</si>
  <si>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</si>
  <si>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</si>
  <si>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</si>
  <si>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</si>
  <si>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</si>
  <si>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</si>
  <si>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</si>
  <si>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</si>
  <si>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</si>
  <si>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</si>
  <si>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</si>
  <si>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</si>
  <si>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</si>
  <si>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</si>
  <si>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</si>
  <si>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</si>
  <si>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</si>
  <si>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</si>
  <si>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</si>
  <si>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</si>
  <si>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</si>
  <si>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</si>
  <si>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</si>
  <si>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</si>
  <si>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</si>
  <si>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</si>
  <si>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</si>
  <si>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</si>
  <si>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</si>
  <si>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</si>
  <si>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</si>
  <si>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</si>
  <si>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</si>
  <si>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</si>
  <si>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</si>
  <si>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</si>
  <si>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</si>
  <si>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</si>
  <si>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</si>
  <si>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</si>
  <si>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</si>
  <si>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</si>
  <si>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</si>
  <si>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</si>
  <si>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</si>
  <si>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</si>
  <si>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</si>
  <si>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</si>
  <si>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</si>
  <si>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</si>
  <si>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</si>
  <si>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</si>
  <si>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</si>
  <si>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</si>
  <si>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</si>
  <si>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</si>
  <si>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</si>
  <si>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</si>
  <si>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</si>
  <si>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</si>
  <si>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</si>
  <si>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</si>
  <si>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</si>
  <si>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</si>
  <si>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</si>
  <si>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</si>
  <si>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</si>
  <si>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</si>
  <si>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</si>
  <si>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</si>
  <si>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</si>
  <si>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</si>
  <si>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</si>
  <si>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</si>
  <si>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</si>
  <si>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</si>
  <si>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</si>
  <si>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</si>
  <si>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</si>
  <si>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</si>
  <si>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</si>
  <si>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</si>
  <si>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</si>
  <si>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</si>
  <si>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</si>
  <si>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</si>
  <si>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</si>
  <si>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</si>
  <si>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</si>
  <si>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</si>
  <si>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</si>
  <si>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</si>
  <si>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</si>
  <si>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</si>
  <si>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</si>
  <si>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</si>
  <si>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</si>
  <si>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</si>
  <si>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</si>
  <si>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</si>
  <si>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</si>
  <si>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</si>
  <si>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</si>
  <si>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</si>
  <si>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</si>
  <si>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</si>
  <si>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</si>
  <si>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</si>
  <si>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</si>
  <si>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</si>
  <si>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</si>
  <si>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</si>
  <si>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</si>
  <si>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</si>
  <si>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</si>
  <si>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</si>
  <si>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</si>
  <si>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</si>
  <si>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</si>
  <si>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</si>
  <si>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</si>
  <si>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</si>
  <si>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</si>
  <si>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</si>
  <si>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</si>
  <si>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</si>
  <si>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</si>
  <si>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</si>
  <si>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</si>
  <si>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</si>
  <si>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</si>
  <si>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</si>
  <si>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</si>
  <si>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</si>
  <si>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</si>
  <si>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</si>
  <si>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</si>
  <si>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</si>
  <si>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</si>
  <si>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</si>
  <si>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</si>
  <si>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</si>
  <si>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</si>
  <si>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</si>
  <si>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</si>
  <si>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</si>
  <si>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</si>
  <si>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</si>
  <si>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</si>
  <si>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</si>
  <si>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</si>
  <si>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</si>
  <si>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</si>
  <si>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</si>
  <si>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</si>
  <si>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</si>
  <si>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</si>
  <si>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</si>
  <si>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</si>
  <si>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</si>
  <si>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</si>
  <si>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</si>
  <si>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</si>
  <si>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</si>
  <si>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</si>
  <si>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</si>
  <si>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</si>
  <si>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</si>
  <si>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</si>
  <si>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</si>
  <si>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</si>
  <si>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</si>
  <si>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</si>
  <si>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</si>
  <si>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</si>
  <si>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</si>
  <si>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</si>
  <si>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</si>
  <si>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</si>
  <si>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</si>
  <si>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</si>
  <si>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</si>
  <si>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</si>
  <si>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</si>
  <si>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</si>
  <si>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</si>
  <si>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</si>
  <si>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</si>
  <si>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</si>
  <si>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</si>
  <si>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</si>
  <si>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</si>
  <si>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</si>
  <si>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</si>
  <si>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</si>
  <si>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</si>
  <si>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</si>
  <si>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</si>
  <si>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</si>
  <si>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</si>
  <si>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</si>
  <si>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</si>
  <si>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</si>
  <si>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</si>
  <si>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</si>
  <si>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</si>
  <si>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</si>
  <si>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</si>
  <si>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</si>
  <si>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</si>
  <si>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</si>
  <si>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</si>
  <si>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</si>
  <si>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</si>
  <si>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</si>
  <si>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</si>
  <si>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</si>
  <si>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</si>
  <si>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</si>
  <si>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</si>
  <si>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</si>
  <si>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</si>
  <si>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</si>
  <si>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</si>
  <si>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</si>
  <si>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</si>
  <si>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</si>
  <si>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</si>
  <si>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</si>
  <si>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</si>
  <si>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</si>
  <si>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</si>
  <si>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</si>
  <si>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</si>
  <si>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</si>
  <si>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</si>
  <si>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</si>
  <si>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</si>
  <si>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</si>
  <si>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</si>
  <si>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</si>
  <si>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</si>
  <si>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</si>
  <si>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</si>
  <si>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</si>
  <si>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</si>
  <si>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</si>
  <si>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</si>
  <si>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</si>
  <si>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</si>
  <si>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</si>
  <si>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</si>
  <si>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</si>
  <si>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</si>
  <si>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</si>
  <si>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</si>
  <si>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</si>
  <si>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</si>
  <si>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</si>
  <si>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</si>
  <si>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</si>
  <si>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</si>
  <si>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</si>
  <si>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</si>
  <si>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</si>
  <si>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</si>
  <si>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</si>
  <si>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</si>
  <si>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</si>
  <si>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</si>
  <si>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</si>
  <si>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</si>
  <si>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</si>
  <si>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</si>
  <si>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</si>
  <si>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</si>
  <si>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</si>
  <si>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</si>
  <si>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</si>
  <si>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</si>
  <si>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</si>
  <si>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</si>
  <si>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</si>
  <si>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</si>
  <si>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</si>
  <si>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</si>
  <si>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</si>
  <si>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</si>
  <si>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</si>
  <si>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</si>
  <si>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</si>
  <si>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</si>
  <si>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</si>
  <si>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</si>
  <si>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</si>
  <si>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</si>
  <si>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</si>
  <si>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</si>
  <si>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</si>
  <si>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</si>
  <si>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</si>
  <si>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</si>
  <si>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</si>
  <si>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</si>
  <si>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</si>
  <si>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</si>
  <si>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</si>
  <si>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</si>
  <si>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</si>
  <si>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</si>
  <si>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</si>
  <si>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</si>
  <si>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</si>
  <si>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</si>
  <si>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</si>
  <si>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</si>
  <si>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</si>
  <si>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</si>
  <si>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</si>
  <si>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</si>
  <si>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</si>
  <si>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</si>
  <si>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</si>
  <si>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</si>
  <si>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</si>
  <si>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</si>
  <si>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</si>
  <si>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</si>
  <si>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</si>
  <si>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</si>
  <si>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</si>
  <si>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</si>
  <si>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</si>
  <si>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</si>
  <si>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</si>
  <si>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</si>
  <si>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</si>
  <si>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</si>
  <si>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</si>
  <si>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</si>
  <si>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</si>
  <si>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</si>
  <si>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</si>
  <si>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</si>
  <si>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</si>
  <si>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</si>
  <si>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</si>
  <si>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</si>
  <si>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</si>
  <si>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</si>
  <si>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</si>
  <si>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</si>
  <si>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</si>
  <si>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</si>
  <si>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</si>
  <si>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</si>
  <si>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</si>
  <si>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</si>
  <si>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</si>
  <si>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</si>
  <si>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</si>
  <si>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</si>
  <si>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</si>
  <si>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</si>
  <si>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</si>
  <si>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</si>
  <si>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</si>
  <si>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</si>
  <si>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</si>
  <si>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</si>
  <si>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</si>
  <si>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</si>
  <si>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</si>
  <si>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</si>
  <si>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</si>
  <si>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</si>
  <si>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</si>
  <si>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</si>
  <si>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</si>
  <si>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</si>
  <si>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</si>
  <si>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</si>
  <si>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</si>
  <si>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</si>
  <si>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</si>
  <si>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</si>
  <si>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</si>
  <si>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</si>
  <si>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</si>
  <si>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</si>
  <si>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</si>
  <si>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</si>
  <si>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</si>
  <si>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</si>
  <si>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</si>
  <si>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</si>
  <si>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</si>
  <si>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</si>
  <si>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</si>
  <si>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</si>
  <si>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</si>
  <si>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</si>
  <si>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</si>
  <si>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</si>
  <si>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</si>
  <si>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</si>
  <si>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</si>
  <si>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</si>
  <si>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</si>
  <si>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</si>
  <si>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</si>
  <si>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</si>
  <si>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</si>
  <si>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</si>
  <si>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</si>
  <si>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</si>
  <si>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</si>
  <si>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</si>
  <si>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</si>
  <si>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</si>
  <si>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</si>
  <si>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</si>
  <si>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</si>
  <si>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</si>
  <si>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</si>
  <si>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</si>
  <si>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</si>
  <si>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</si>
  <si>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</si>
  <si>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</si>
  <si>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</si>
  <si>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</si>
  <si>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</si>
  <si>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</si>
  <si>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</si>
  <si>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</si>
  <si>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</si>
  <si>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</si>
  <si>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</si>
  <si>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</si>
  <si>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</si>
  <si>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</si>
  <si>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</si>
  <si>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</si>
  <si>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</si>
  <si>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</si>
  <si>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</si>
  <si>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</si>
  <si>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</si>
  <si>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</si>
  <si>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</si>
  <si>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</si>
  <si>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</si>
  <si>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</si>
  <si>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</si>
  <si>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</si>
  <si>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</si>
  <si>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</si>
  <si>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</si>
  <si>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</si>
  <si>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</si>
  <si>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</si>
  <si>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</si>
  <si>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</si>
  <si>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</si>
  <si>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</si>
  <si>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</si>
  <si>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</si>
  <si>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</si>
  <si>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</si>
  <si>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</si>
  <si>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</si>
  <si>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</si>
  <si>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</si>
  <si>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</si>
  <si>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</si>
  <si>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</si>
  <si>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</si>
  <si>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</si>
  <si>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</si>
  <si>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</si>
  <si>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</si>
  <si>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</si>
  <si>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</si>
  <si>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</si>
  <si>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</si>
  <si>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</si>
  <si>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</si>
  <si>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</si>
  <si>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</si>
  <si>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</si>
  <si>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</si>
  <si>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</si>
  <si>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</si>
  <si>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</si>
  <si>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</si>
  <si>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</si>
  <si>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</si>
  <si>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</si>
  <si>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</si>
  <si>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</si>
  <si>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</si>
  <si>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</si>
  <si>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</si>
  <si>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</si>
  <si>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</si>
  <si>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</si>
  <si>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</si>
  <si>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</si>
  <si>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</si>
  <si>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</si>
  <si>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</si>
  <si>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</si>
  <si>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</si>
  <si>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</si>
  <si>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</si>
  <si>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</si>
  <si>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</si>
  <si>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</si>
  <si>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</si>
  <si>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</si>
  <si>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</si>
  <si>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</si>
  <si>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</si>
  <si>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</si>
  <si>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</si>
  <si>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</si>
  <si>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</si>
  <si>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</si>
  <si>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</si>
  <si>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</si>
  <si>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</si>
  <si>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</si>
  <si>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</si>
  <si>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</si>
  <si>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</si>
  <si>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</si>
  <si>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</si>
  <si>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</si>
  <si>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</si>
  <si>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</si>
  <si>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</si>
  <si>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</si>
  <si>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</si>
  <si>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</si>
  <si>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</si>
  <si>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</si>
  <si>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</si>
  <si>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</si>
  <si>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</si>
  <si>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</si>
  <si>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</si>
  <si>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</si>
  <si>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</si>
  <si>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</si>
  <si>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</si>
  <si>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</si>
  <si>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</si>
  <si>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</si>
  <si>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</si>
  <si>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</si>
  <si>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</si>
  <si>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</si>
  <si>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</si>
  <si>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</si>
  <si>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</si>
  <si>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</si>
  <si>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</si>
  <si>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</si>
  <si>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</si>
  <si>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</si>
  <si>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</si>
  <si>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</si>
  <si>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</si>
  <si>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</si>
  <si>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</si>
  <si>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</si>
  <si>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</si>
  <si>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</si>
  <si>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</si>
  <si>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</si>
  <si>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</si>
  <si>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</si>
  <si>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</si>
  <si>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</si>
  <si>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</si>
  <si>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</si>
  <si>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</si>
  <si>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</si>
  <si>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</si>
  <si>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</si>
  <si>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</si>
  <si>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</si>
  <si>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</si>
  <si>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</si>
  <si>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</si>
  <si>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</si>
  <si>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</si>
  <si>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</si>
  <si>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</si>
  <si>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</si>
  <si>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</si>
  <si>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</si>
  <si>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</si>
  <si>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</si>
  <si>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</si>
  <si>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</si>
  <si>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</si>
  <si>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</si>
  <si>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</si>
  <si>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</si>
  <si>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</si>
  <si>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</si>
  <si>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</si>
  <si>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</si>
  <si>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</si>
  <si>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</si>
  <si>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</si>
  <si>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</si>
  <si>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</si>
  <si>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</si>
  <si>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</si>
  <si>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</si>
  <si>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</si>
  <si>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</si>
  <si>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</si>
  <si>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</si>
  <si>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</si>
  <si>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</si>
  <si>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</si>
  <si>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</si>
  <si>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</si>
  <si>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</si>
  <si>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</si>
  <si>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</si>
  <si>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</si>
  <si>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</si>
  <si>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</si>
  <si>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</si>
  <si>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</si>
  <si>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</si>
  <si>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</si>
  <si>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</si>
  <si>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</si>
  <si>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</si>
  <si>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</si>
  <si>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</si>
  <si>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</si>
  <si>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</si>
  <si>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</si>
  <si>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</si>
  <si>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</si>
  <si>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</si>
  <si>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</si>
  <si>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</si>
  <si>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</si>
  <si>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</si>
  <si>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</si>
  <si>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</si>
  <si>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</si>
  <si>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</si>
  <si>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</si>
  <si>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</si>
  <si>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</si>
  <si>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</si>
  <si>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</si>
  <si>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</si>
  <si>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</si>
  <si>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</si>
  <si>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</si>
  <si>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</si>
  <si>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</si>
  <si>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</si>
  <si>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</si>
  <si>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</si>
  <si>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</si>
  <si>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</si>
  <si>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</si>
  <si>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</si>
  <si>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</si>
  <si>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</si>
  <si>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</si>
  <si>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</si>
  <si>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</si>
  <si>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</si>
  <si>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</si>
  <si>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</si>
  <si>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</si>
  <si>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</si>
  <si>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</si>
  <si>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</si>
  <si>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</si>
  <si>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</si>
  <si>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</si>
  <si>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</si>
  <si>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</si>
  <si>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</si>
  <si>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</si>
  <si>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</si>
  <si>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</si>
  <si>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</si>
  <si>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</si>
  <si>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</si>
  <si>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</si>
  <si>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</si>
  <si>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</si>
  <si>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</si>
  <si>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</si>
  <si>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</si>
  <si>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</si>
  <si>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</si>
  <si>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</si>
  <si>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</si>
  <si>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</si>
  <si>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</si>
  <si>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</si>
  <si>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</si>
  <si>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</si>
  <si>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</si>
  <si>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</si>
  <si>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</si>
  <si>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</si>
  <si>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</si>
  <si>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</si>
  <si>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</si>
  <si>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</si>
  <si>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</si>
  <si>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</si>
  <si>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</si>
  <si>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</si>
  <si>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</si>
  <si>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</si>
  <si>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</si>
  <si>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</si>
  <si>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</si>
  <si>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</si>
  <si>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</si>
  <si>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</si>
  <si>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</si>
  <si>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</si>
  <si>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</si>
  <si>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</si>
  <si>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</si>
  <si>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</si>
  <si>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</si>
  <si>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</si>
  <si>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</si>
  <si>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</si>
  <si>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</si>
  <si>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</si>
  <si>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</si>
  <si>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</si>
  <si>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</si>
  <si>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</si>
  <si>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</si>
  <si>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</si>
  <si>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</si>
  <si>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</si>
  <si>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</si>
  <si>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</si>
  <si>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</si>
  <si>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</si>
  <si>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</si>
  <si>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</si>
  <si>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</si>
  <si>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</si>
  <si>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</si>
  <si>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</si>
  <si>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</si>
  <si>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</si>
  <si>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</si>
  <si>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</si>
  <si>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</si>
  <si>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</si>
  <si>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</si>
  <si>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</si>
  <si>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</si>
  <si>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</si>
  <si>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</si>
  <si>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</si>
  <si>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</si>
  <si>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</si>
  <si>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</si>
  <si>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</si>
  <si>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</si>
  <si>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</si>
  <si>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</si>
  <si>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</si>
  <si>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</si>
  <si>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</si>
  <si>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</si>
  <si>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</si>
  <si>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</si>
  <si>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</si>
  <si>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</si>
  <si>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</si>
  <si>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</si>
  <si>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</si>
  <si>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</si>
  <si>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</si>
  <si>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</si>
  <si>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</si>
  <si>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</si>
  <si>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</si>
  <si>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</si>
  <si>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</si>
  <si>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</si>
  <si>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</si>
  <si>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</si>
  <si>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</si>
  <si>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</si>
  <si>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</si>
  <si>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</si>
  <si>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</si>
  <si>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</si>
  <si>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</si>
  <si>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</si>
  <si>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</si>
  <si>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</si>
  <si>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</si>
  <si>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</si>
  <si>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</si>
  <si>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</si>
  <si>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</si>
  <si>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</si>
  <si>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</si>
  <si>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</si>
  <si>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</si>
  <si>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</si>
  <si>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</si>
  <si>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</si>
  <si>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</si>
  <si>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</si>
  <si>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</si>
  <si>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</si>
  <si>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</si>
  <si>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</si>
  <si>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</si>
  <si>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</si>
  <si>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</si>
  <si>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</si>
  <si>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</si>
  <si>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</si>
  <si>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</si>
  <si>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</si>
  <si>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</si>
  <si>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</si>
  <si>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</si>
  <si>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</si>
  <si>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</si>
  <si>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</si>
  <si>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</si>
  <si>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</si>
  <si>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</si>
  <si>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</si>
  <si>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</si>
  <si>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</si>
  <si>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</si>
  <si>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</si>
  <si>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</si>
  <si>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</si>
  <si>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</si>
  <si>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</si>
  <si>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</si>
  <si>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</si>
  <si>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</si>
  <si>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</si>
  <si>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</si>
  <si>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</si>
  <si>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</si>
  <si>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</si>
  <si>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</si>
  <si>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</si>
  <si>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</si>
  <si>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</si>
  <si>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</si>
  <si>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</si>
  <si>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</si>
  <si>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</si>
  <si>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</si>
  <si>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</si>
  <si>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</si>
  <si>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</si>
  <si>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</si>
  <si>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</si>
  <si>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</si>
  <si>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</si>
  <si>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</si>
  <si>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</si>
  <si>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</si>
  <si>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</si>
  <si>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</si>
  <si>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</si>
  <si>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</si>
  <si>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</si>
  <si>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</si>
  <si>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</si>
  <si>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</si>
  <si>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</si>
  <si>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</si>
  <si>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</si>
  <si>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</si>
  <si>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</si>
  <si>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</si>
  <si>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</si>
  <si>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</si>
  <si>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</si>
  <si>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</si>
  <si>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</si>
  <si>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</si>
  <si>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</si>
  <si>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</si>
  <si>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</si>
  <si>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</si>
  <si>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</si>
  <si>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</si>
  <si>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</si>
  <si>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</si>
  <si>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</si>
  <si>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</si>
  <si>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</si>
  <si>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</si>
  <si>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</si>
  <si>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</si>
  <si>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</si>
  <si>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</si>
  <si>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</si>
  <si>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</si>
  <si>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</si>
  <si>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</si>
  <si>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</si>
  <si>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</si>
  <si>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</si>
  <si>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</si>
  <si>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</si>
  <si>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</si>
  <si>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</si>
  <si>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</si>
  <si>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</si>
  <si>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</si>
  <si>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</si>
  <si>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</si>
  <si>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</si>
  <si>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</si>
  <si>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</si>
  <si>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</si>
  <si>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</si>
  <si>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</si>
  <si>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</si>
  <si>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</si>
  <si>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</si>
  <si>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</si>
  <si>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</si>
  <si>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</si>
  <si>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</si>
  <si>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</si>
  <si>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</si>
  <si>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</si>
  <si>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</si>
  <si>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</si>
  <si>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</si>
  <si>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</si>
  <si>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</si>
  <si>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</si>
  <si>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</si>
  <si>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</si>
  <si>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</si>
  <si>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</si>
  <si>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</si>
  <si>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</si>
  <si>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</si>
  <si>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</si>
  <si>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</si>
  <si>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</si>
  <si>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</si>
  <si>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</si>
  <si>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</si>
  <si>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</si>
  <si>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</si>
  <si>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</si>
  <si>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</si>
  <si>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</si>
  <si>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</si>
  <si>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</si>
  <si>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</si>
  <si>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</si>
  <si>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</si>
  <si>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</si>
  <si>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</si>
  <si>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</si>
  <si>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</si>
  <si>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</si>
  <si>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</si>
  <si>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</si>
  <si>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</si>
  <si>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</si>
  <si>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</si>
  <si>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</si>
  <si>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</si>
  <si>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</si>
  <si>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</si>
  <si>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</si>
  <si>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</si>
  <si>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</si>
  <si>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</si>
  <si>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</si>
  <si>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</si>
  <si>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</si>
  <si>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</si>
  <si>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</si>
  <si>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</si>
  <si>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</si>
  <si>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</si>
  <si>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</si>
  <si>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</si>
  <si>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</si>
  <si>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</si>
  <si>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</si>
  <si>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</si>
  <si>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</si>
  <si>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</si>
  <si>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</si>
  <si>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</si>
  <si>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</si>
  <si>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</si>
  <si>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</si>
  <si>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</si>
  <si>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</si>
  <si>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</si>
  <si>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</si>
  <si>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</si>
  <si>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</si>
  <si>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</si>
  <si>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</si>
  <si>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</si>
  <si>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</si>
  <si>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</si>
  <si>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</si>
  <si>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</si>
  <si>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</si>
  <si>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</si>
  <si>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</si>
  <si>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</si>
  <si>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</si>
  <si>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</si>
  <si>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</si>
  <si>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</si>
  <si>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</si>
  <si>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</si>
  <si>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</si>
  <si>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</si>
  <si>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</si>
  <si>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</si>
  <si>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</si>
  <si>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</si>
  <si>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</si>
  <si>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</si>
  <si>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</si>
  <si>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</si>
  <si>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</si>
  <si>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</si>
  <si>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</si>
  <si>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</si>
  <si>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</si>
  <si>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</si>
  <si>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</si>
  <si>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</si>
  <si>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</si>
  <si>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</si>
  <si>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</si>
  <si>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</si>
  <si>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</si>
  <si>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</si>
  <si>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</si>
  <si>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</si>
  <si>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</si>
  <si>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</si>
  <si>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</si>
  <si>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</si>
  <si>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</si>
  <si>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</si>
  <si>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</si>
  <si>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</si>
  <si>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</si>
  <si>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</si>
  <si>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</si>
  <si>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</si>
  <si>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</si>
  <si>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</si>
  <si>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</si>
  <si>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</si>
  <si>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</si>
  <si>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</si>
  <si>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</si>
  <si>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</si>
  <si>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</si>
  <si>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</si>
  <si>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</si>
  <si>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</si>
  <si>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</si>
  <si>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</si>
  <si>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</si>
  <si>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</si>
  <si>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</si>
  <si>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</si>
  <si>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</si>
  <si>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</si>
  <si>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</si>
  <si>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</si>
  <si>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</si>
  <si>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</si>
  <si>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</si>
  <si>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</si>
  <si>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</si>
  <si>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</si>
  <si>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</si>
  <si>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</si>
  <si>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</si>
  <si>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</si>
  <si>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</si>
  <si>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</si>
  <si>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</si>
  <si>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</si>
  <si>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</si>
  <si>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</si>
  <si>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</si>
  <si>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</si>
  <si>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</si>
  <si>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</si>
  <si>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</si>
  <si>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</si>
  <si>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</si>
  <si>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</si>
  <si>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</si>
  <si>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</si>
  <si>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</si>
  <si>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</si>
  <si>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</si>
  <si>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</si>
  <si>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</si>
  <si>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</si>
  <si>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</si>
  <si>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</si>
  <si>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</si>
  <si>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</si>
  <si>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</si>
  <si>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</si>
  <si>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</si>
  <si>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</si>
  <si>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</si>
  <si>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</si>
  <si>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</si>
  <si>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</si>
  <si>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</si>
  <si>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</si>
  <si>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</si>
  <si>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</si>
  <si>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</si>
  <si>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</si>
  <si>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</si>
  <si>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</si>
  <si>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</si>
  <si>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</si>
  <si>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</si>
  <si>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</si>
  <si>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</si>
  <si>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</si>
  <si>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</si>
  <si>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</si>
  <si>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</si>
  <si>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</si>
  <si>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</si>
  <si>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</si>
  <si>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</si>
  <si>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</si>
  <si>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</si>
  <si>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</si>
  <si>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</si>
  <si>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</si>
  <si>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</si>
  <si>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</si>
  <si>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</si>
  <si>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</si>
  <si>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</si>
  <si>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</si>
  <si>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</si>
  <si>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</si>
  <si>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</si>
  <si>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</si>
  <si>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</si>
  <si>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</si>
  <si>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</si>
  <si>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</si>
  <si>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</si>
  <si>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</si>
  <si>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</si>
  <si>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</si>
  <si>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</si>
  <si>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</si>
  <si>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</si>
  <si>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</si>
  <si>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</si>
  <si>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</si>
  <si>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</si>
  <si>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</si>
  <si>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</si>
  <si>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</si>
  <si>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</si>
  <si>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</si>
  <si>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</si>
  <si>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</si>
  <si>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</si>
  <si>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</si>
  <si>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</si>
  <si>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</si>
  <si>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</si>
  <si>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</si>
  <si>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</si>
  <si>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</si>
  <si>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</si>
  <si>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</si>
  <si>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</si>
  <si>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</si>
  <si>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</si>
  <si>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</si>
  <si>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</si>
  <si>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</si>
  <si>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</si>
  <si>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</si>
  <si>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</si>
  <si>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</si>
  <si>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</si>
  <si>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</si>
  <si>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</si>
  <si>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</si>
  <si>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</si>
  <si>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</si>
  <si>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</si>
  <si>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</si>
  <si>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</si>
  <si>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</si>
  <si>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</si>
  <si>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</si>
  <si>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</si>
  <si>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</si>
  <si>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</si>
  <si>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</si>
  <si>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</si>
  <si>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</si>
  <si>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</si>
  <si>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</si>
  <si>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</si>
  <si>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</si>
  <si>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</si>
  <si>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</si>
  <si>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</si>
  <si>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</si>
  <si>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</si>
  <si>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</si>
  <si>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</si>
  <si>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</si>
  <si>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</si>
  <si>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</si>
  <si>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</si>
  <si>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</si>
  <si>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</si>
  <si>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</si>
  <si>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</si>
  <si>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</si>
  <si>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</si>
  <si>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</si>
  <si>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</si>
  <si>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</si>
  <si>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</si>
  <si>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</si>
  <si>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</si>
  <si>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</si>
  <si>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</si>
  <si>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</si>
  <si>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</si>
  <si>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</si>
  <si>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</si>
  <si>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</si>
  <si>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</si>
  <si>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</si>
  <si>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</si>
  <si>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</si>
  <si>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</si>
  <si>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</si>
  <si>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</si>
  <si>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</si>
  <si>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</si>
  <si>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</si>
  <si>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</si>
  <si>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</si>
  <si>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</si>
  <si>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</si>
  <si>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</si>
  <si>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</si>
  <si>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</si>
  <si>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</si>
  <si>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</si>
  <si>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</si>
  <si>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</si>
  <si>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</si>
  <si>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</si>
  <si>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</si>
  <si>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</si>
  <si>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</si>
  <si>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</si>
  <si>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</si>
  <si>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</si>
  <si>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</si>
  <si>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</si>
  <si>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</si>
  <si>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</si>
  <si>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</si>
  <si>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</si>
  <si>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</si>
  <si>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</si>
  <si>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</si>
  <si>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</si>
  <si>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</si>
  <si>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</si>
  <si>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</si>
  <si>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</si>
  <si>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</si>
  <si>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</si>
  <si>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</si>
  <si>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</si>
  <si>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</si>
  <si>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</si>
  <si>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</si>
  <si>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</si>
  <si>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</si>
  <si>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</si>
  <si>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</si>
  <si>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</si>
  <si>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</si>
  <si>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</si>
  <si>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</si>
  <si>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</si>
  <si>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</si>
  <si>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</si>
  <si>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</si>
  <si>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</si>
  <si>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</si>
  <si>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</si>
  <si>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</si>
  <si>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</si>
  <si>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</si>
  <si>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</si>
  <si>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</si>
  <si>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</si>
  <si>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</si>
  <si>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</si>
  <si>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</si>
  <si>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</si>
  <si>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</si>
  <si>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</si>
  <si>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</si>
  <si>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</si>
  <si>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</si>
  <si>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</si>
  <si>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</si>
  <si>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</si>
  <si>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</si>
  <si>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</si>
  <si>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</si>
  <si>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</si>
  <si>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</si>
  <si>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</si>
  <si>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</si>
  <si>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</si>
  <si>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</si>
  <si>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</si>
  <si>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</si>
  <si>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</si>
  <si>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</si>
  <si>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</si>
  <si>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</si>
  <si>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</si>
  <si>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</si>
  <si>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</si>
  <si>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</si>
  <si>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</si>
  <si>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</si>
  <si>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</si>
  <si>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</si>
  <si>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</si>
  <si>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</si>
  <si>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</si>
  <si>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</si>
  <si>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</si>
  <si>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</si>
  <si>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</si>
  <si>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</si>
  <si>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</si>
  <si>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</si>
  <si>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</si>
  <si>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</si>
  <si>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</si>
  <si>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</si>
  <si>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</si>
  <si>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</si>
  <si>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</si>
  <si>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</si>
  <si>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</si>
  <si>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</si>
  <si>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</si>
  <si>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</si>
  <si>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</si>
  <si>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</si>
  <si>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</si>
  <si>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</si>
  <si>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</si>
  <si>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</si>
  <si>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</si>
  <si>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</si>
  <si>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</si>
  <si>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</si>
  <si>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</si>
  <si>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</si>
  <si>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</si>
  <si>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</si>
  <si>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</si>
  <si>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</si>
  <si>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</si>
  <si>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</si>
  <si>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</si>
  <si>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</si>
  <si>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</si>
  <si>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</si>
  <si>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</si>
  <si>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</si>
  <si>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</si>
  <si>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</si>
  <si>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</si>
  <si>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</si>
  <si>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</si>
  <si>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</si>
  <si>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</si>
  <si>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</si>
  <si>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</si>
  <si>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</si>
  <si>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</si>
  <si>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</si>
  <si>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</si>
  <si>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</si>
  <si>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</si>
  <si>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</si>
  <si>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</si>
  <si>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</si>
  <si>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</si>
  <si>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</si>
  <si>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</si>
  <si>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</si>
  <si>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</si>
  <si>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</si>
  <si>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</si>
  <si>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</si>
  <si>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</si>
  <si>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</si>
  <si>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</si>
  <si>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</si>
  <si>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</si>
  <si>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</si>
  <si>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</si>
  <si>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</si>
  <si>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</si>
  <si>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</si>
  <si>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</si>
  <si>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</si>
  <si>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</si>
  <si>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</si>
  <si>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</si>
  <si>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</si>
  <si>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</si>
  <si>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</si>
  <si>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</si>
  <si>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</si>
  <si>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</si>
  <si>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</si>
  <si>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</si>
  <si>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</si>
  <si>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</si>
  <si>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</si>
  <si>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</si>
  <si>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</si>
  <si>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</si>
  <si>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</si>
  <si>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</si>
  <si>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</si>
  <si>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</si>
  <si>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</si>
  <si>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</si>
  <si>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</si>
  <si>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</si>
  <si>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</si>
  <si>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</si>
  <si>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</si>
  <si>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KOPRIVNIČKI IVANEC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</si>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</sst>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3090308.5900000003</v>
      </c>
      <c r="D2" s="7">
        <f>'PR-RAS'!E6</f>
        <v>3240094.15</v>
      </c>
      <c r="E2" s="7">
        <v>0</v>
      </c>
      <c r="F2" s="7">
        <v>0</v>
      </c>
      <c r="G2" s="8">
        <f t="shared" ref="G2:G274" si="0">(B2/1000)*(C2*1+D2*2)</f>
        <v>9570.4968900000003</v>
      </c>
      <c r="H2" s="8">
        <f t="shared" ref="H2:H274" si="1">ABS(C2-ROUND(C2,0))+ABS(D2-ROUND(D2,0))</f>
        <v>0.55999999959021807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913441.03</v>
      </c>
      <c r="D3" s="2">
        <f>'PR-RAS'!E7</f>
        <v>727727.84</v>
      </c>
      <c r="E3" s="2">
        <v>0</v>
      </c>
      <c r="F3" s="2">
        <v>0</v>
      </c>
      <c r="G3" s="3">
        <f t="shared" si="0"/>
        <v>4737.79342</v>
      </c>
      <c r="H3" s="3">
        <f t="shared" si="1"/>
        <v>0.19000000006053597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878697.6</v>
      </c>
      <c r="D4" s="2">
        <f>'PR-RAS'!E8</f>
        <v>688451</v>
      </c>
      <c r="E4" s="2">
        <v>0</v>
      </c>
      <c r="F4" s="2">
        <v>0</v>
      </c>
      <c r="G4" s="3">
        <f t="shared" si="0"/>
        <v>6766.7988000000005</v>
      </c>
      <c r="H4" s="3">
        <f t="shared" si="1"/>
        <v>0.40000000002328306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878697.6</v>
      </c>
      <c r="D5" s="2">
        <f>'PR-RAS'!E9</f>
        <v>688451</v>
      </c>
      <c r="E5" s="2">
        <v>0</v>
      </c>
      <c r="F5" s="2">
        <v>0</v>
      </c>
      <c r="G5" s="3">
        <f t="shared" si="0"/>
        <v>9022.3984</v>
      </c>
      <c r="H5" s="3">
        <f t="shared" si="1"/>
        <v>0.40000000002328306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33735.15</v>
      </c>
      <c r="D19" s="2">
        <f>'PR-RAS'!E23</f>
        <v>39276.839999999997</v>
      </c>
      <c r="E19" s="2">
        <v>0</v>
      </c>
      <c r="F19" s="2">
        <v>0</v>
      </c>
      <c r="G19" s="3">
        <f t="shared" si="0"/>
        <v>2021.1989399999995</v>
      </c>
      <c r="H19" s="3">
        <f t="shared" si="1"/>
        <v>0.31000000000494765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51.87</v>
      </c>
      <c r="D20" s="2">
        <f>'PR-RAS'!E24</f>
        <v>996.45</v>
      </c>
      <c r="E20" s="2">
        <v>0</v>
      </c>
      <c r="F20" s="2">
        <v>0</v>
      </c>
      <c r="G20" s="3">
        <f t="shared" si="0"/>
        <v>38.850629999999995</v>
      </c>
      <c r="H20" s="3">
        <f t="shared" si="1"/>
        <v>0.58000000000004803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33683.279999999999</v>
      </c>
      <c r="D23" s="2">
        <f>'PR-RAS'!E27</f>
        <v>38280.39</v>
      </c>
      <c r="E23" s="2">
        <v>0</v>
      </c>
      <c r="F23" s="2">
        <v>0</v>
      </c>
      <c r="G23" s="3">
        <f t="shared" si="0"/>
        <v>2425.3693199999998</v>
      </c>
      <c r="H23" s="3">
        <f t="shared" si="1"/>
        <v>0.66999999999825377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1008.2800000000001</v>
      </c>
      <c r="D25" s="2">
        <f>'PR-RAS'!E29</f>
        <v>0</v>
      </c>
      <c r="E25" s="2">
        <v>0</v>
      </c>
      <c r="F25" s="2">
        <v>0</v>
      </c>
      <c r="G25" s="3">
        <f t="shared" si="0"/>
        <v>24.198720000000002</v>
      </c>
      <c r="H25" s="3">
        <f t="shared" si="1"/>
        <v>0.2800000000000864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955.2</v>
      </c>
      <c r="D27" s="2">
        <f>'PR-RAS'!E31</f>
        <v>0</v>
      </c>
      <c r="E27" s="2">
        <v>0</v>
      </c>
      <c r="F27" s="2">
        <v>0</v>
      </c>
      <c r="G27" s="3">
        <f t="shared" si="0"/>
        <v>24.8352</v>
      </c>
      <c r="H27" s="3">
        <f t="shared" si="1"/>
        <v>0.20000000000004547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53.08</v>
      </c>
      <c r="D29" s="2">
        <f>'PR-RAS'!E33</f>
        <v>0</v>
      </c>
      <c r="E29" s="2">
        <v>0</v>
      </c>
      <c r="F29" s="2">
        <v>0</v>
      </c>
      <c r="G29" s="3">
        <f t="shared" si="0"/>
        <v>1.48624</v>
      </c>
      <c r="H29" s="3">
        <f t="shared" si="1"/>
        <v>7.9999999999998295E-2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1037225.3300000001</v>
      </c>
      <c r="D45" s="2">
        <f>'PR-RAS'!E49</f>
        <v>1503813.76</v>
      </c>
      <c r="E45" s="2">
        <v>0</v>
      </c>
      <c r="F45" s="2">
        <v>0</v>
      </c>
      <c r="G45" s="3">
        <f t="shared" si="0"/>
        <v>177973.52539999998</v>
      </c>
      <c r="H45" s="3">
        <f t="shared" si="1"/>
        <v>0.57000000006519258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747901.78</v>
      </c>
      <c r="D54" s="2">
        <f>'PR-RAS'!E58</f>
        <v>261719.12</v>
      </c>
      <c r="E54" s="2">
        <v>0</v>
      </c>
      <c r="F54" s="2">
        <v>0</v>
      </c>
      <c r="G54" s="3">
        <f t="shared" si="0"/>
        <v>67381.021059999999</v>
      </c>
      <c r="H54" s="3">
        <f t="shared" si="1"/>
        <v>0.33999999996740371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1775</v>
      </c>
      <c r="D55" s="2">
        <f>'PR-RAS'!E59</f>
        <v>13347.08</v>
      </c>
      <c r="E55" s="2">
        <v>0</v>
      </c>
      <c r="F55" s="2">
        <v>0</v>
      </c>
      <c r="G55" s="3">
        <f t="shared" si="0"/>
        <v>1537.33464</v>
      </c>
      <c r="H55" s="3">
        <f t="shared" si="1"/>
        <v>7.999999999992724E-2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746126.78</v>
      </c>
      <c r="D56" s="2">
        <f>'PR-RAS'!E60</f>
        <v>248372.04</v>
      </c>
      <c r="E56" s="2">
        <v>0</v>
      </c>
      <c r="F56" s="2">
        <v>0</v>
      </c>
      <c r="G56" s="3">
        <f t="shared" si="0"/>
        <v>68357.897300000011</v>
      </c>
      <c r="H56" s="3">
        <f t="shared" si="1"/>
        <v>0.2599999999802094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6029.12</v>
      </c>
      <c r="D57" s="2">
        <f>'PR-RAS'!E61</f>
        <v>46975.729999999996</v>
      </c>
      <c r="E57" s="2">
        <v>0</v>
      </c>
      <c r="F57" s="2">
        <v>0</v>
      </c>
      <c r="G57" s="3">
        <f t="shared" si="0"/>
        <v>5598.9124799999991</v>
      </c>
      <c r="H57" s="3">
        <f t="shared" si="1"/>
        <v>0.3900000000039654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6029.12</v>
      </c>
      <c r="D58" s="2">
        <f>'PR-RAS'!E62</f>
        <v>6975.73</v>
      </c>
      <c r="E58" s="2">
        <v>0</v>
      </c>
      <c r="F58" s="2">
        <v>0</v>
      </c>
      <c r="G58" s="3">
        <f t="shared" si="0"/>
        <v>1138.8930599999999</v>
      </c>
      <c r="H58" s="3">
        <f t="shared" si="1"/>
        <v>0.39000000000032742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40000</v>
      </c>
      <c r="E59" s="2">
        <v>0</v>
      </c>
      <c r="F59" s="2">
        <v>0</v>
      </c>
      <c r="G59" s="3">
        <f t="shared" si="0"/>
        <v>4640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348544.96</v>
      </c>
      <c r="E60" s="2">
        <v>0</v>
      </c>
      <c r="F60" s="2">
        <v>0</v>
      </c>
      <c r="G60" s="3">
        <f t="shared" si="0"/>
        <v>41128.30528</v>
      </c>
      <c r="H60" s="3">
        <f t="shared" si="1"/>
        <v>3.9999999979045242E-2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348544.96</v>
      </c>
      <c r="E63" s="2">
        <v>0</v>
      </c>
      <c r="F63" s="2">
        <v>0</v>
      </c>
      <c r="G63" s="3">
        <f>(B63/1000)*(C63*1+D63*2)</f>
        <v>43219.575040000003</v>
      </c>
      <c r="H63" s="3">
        <f>ABS(C63-ROUND(C63,0))+ABS(D63-ROUND(D63,0))</f>
        <v>3.9999999979045242E-2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283294.43</v>
      </c>
      <c r="D70" s="2">
        <f>'PR-RAS'!E74</f>
        <v>846573.95</v>
      </c>
      <c r="E70" s="2">
        <v>0</v>
      </c>
      <c r="F70" s="2">
        <v>0</v>
      </c>
      <c r="G70" s="3">
        <f t="shared" si="0"/>
        <v>136374.52077</v>
      </c>
      <c r="H70" s="3">
        <f t="shared" si="1"/>
        <v>0.48000000003958121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10947.23</v>
      </c>
      <c r="D71" s="2">
        <f>'PR-RAS'!E75</f>
        <v>29043.37</v>
      </c>
      <c r="E71" s="2">
        <v>0</v>
      </c>
      <c r="F71" s="2">
        <v>0</v>
      </c>
      <c r="G71" s="3">
        <f t="shared" si="0"/>
        <v>4832.3779000000004</v>
      </c>
      <c r="H71" s="3">
        <f t="shared" si="1"/>
        <v>0.59999999999854481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272347.2</v>
      </c>
      <c r="D72" s="2">
        <f>'PR-RAS'!E76</f>
        <v>817530.58</v>
      </c>
      <c r="E72" s="2">
        <v>0</v>
      </c>
      <c r="F72" s="2">
        <v>0</v>
      </c>
      <c r="G72" s="3">
        <f t="shared" si="0"/>
        <v>135425.99355999997</v>
      </c>
      <c r="H72" s="3">
        <f t="shared" si="1"/>
        <v>0.62000000005355105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398463.66000000003</v>
      </c>
      <c r="D78" s="2">
        <f>'PR-RAS'!E82</f>
        <v>469687.45</v>
      </c>
      <c r="E78" s="2">
        <v>0</v>
      </c>
      <c r="F78" s="2">
        <v>0</v>
      </c>
      <c r="G78" s="3">
        <f t="shared" si="0"/>
        <v>103013.56912</v>
      </c>
      <c r="H78" s="3">
        <f t="shared" si="1"/>
        <v>0.78999999997904524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15942.43</v>
      </c>
      <c r="D79" s="2">
        <f>'PR-RAS'!E83</f>
        <v>26603.579999999998</v>
      </c>
      <c r="E79" s="2">
        <v>0</v>
      </c>
      <c r="F79" s="2">
        <v>0</v>
      </c>
      <c r="G79" s="3">
        <f t="shared" si="0"/>
        <v>5393.6680200000001</v>
      </c>
      <c r="H79" s="3">
        <f t="shared" si="1"/>
        <v>0.85000000000218279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3.89</v>
      </c>
      <c r="E81" s="2">
        <v>0</v>
      </c>
      <c r="F81" s="2">
        <v>0</v>
      </c>
      <c r="G81" s="3">
        <f t="shared" si="0"/>
        <v>0.62240000000000006</v>
      </c>
      <c r="H81" s="3">
        <f t="shared" si="1"/>
        <v>0.10999999999999988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15942.43</v>
      </c>
      <c r="D82" s="2">
        <f>'PR-RAS'!E86</f>
        <v>26390.69</v>
      </c>
      <c r="E82" s="2">
        <v>0</v>
      </c>
      <c r="F82" s="2">
        <v>0</v>
      </c>
      <c r="G82" s="3">
        <f t="shared" si="0"/>
        <v>5566.6286099999998</v>
      </c>
      <c r="H82" s="3">
        <f t="shared" si="1"/>
        <v>0.74000000000160071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209</v>
      </c>
      <c r="E84" s="2">
        <v>0</v>
      </c>
      <c r="F84" s="2">
        <v>0</v>
      </c>
      <c r="G84" s="3">
        <f t="shared" si="0"/>
        <v>34.694000000000003</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382521.23000000004</v>
      </c>
      <c r="D87" s="2">
        <f>'PR-RAS'!E91</f>
        <v>443083.87</v>
      </c>
      <c r="E87" s="2">
        <v>0</v>
      </c>
      <c r="F87" s="2">
        <v>0</v>
      </c>
      <c r="G87" s="3">
        <f t="shared" si="0"/>
        <v>109107.25141999999</v>
      </c>
      <c r="H87" s="3">
        <f t="shared" si="1"/>
        <v>0.36000000004423782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121.77</v>
      </c>
      <c r="D88" s="2">
        <f>'PR-RAS'!E92</f>
        <v>110.7</v>
      </c>
      <c r="E88" s="2">
        <v>0</v>
      </c>
      <c r="F88" s="2">
        <v>0</v>
      </c>
      <c r="G88" s="3">
        <f t="shared" si="0"/>
        <v>29.855789999999999</v>
      </c>
      <c r="H88" s="3">
        <f t="shared" si="1"/>
        <v>0.53000000000000114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351975.95</v>
      </c>
      <c r="D89" s="2">
        <f>'PR-RAS'!E93</f>
        <v>344224.89</v>
      </c>
      <c r="E89" s="2">
        <v>0</v>
      </c>
      <c r="F89" s="2">
        <v>0</v>
      </c>
      <c r="G89" s="3">
        <f t="shared" si="0"/>
        <v>91557.464239999987</v>
      </c>
      <c r="H89" s="3">
        <f t="shared" si="1"/>
        <v>0.15999999997438863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7804.92</v>
      </c>
      <c r="D90" s="2">
        <f>'PR-RAS'!E94</f>
        <v>9039.2999999999993</v>
      </c>
      <c r="E90" s="2">
        <v>0</v>
      </c>
      <c r="F90" s="2">
        <v>0</v>
      </c>
      <c r="G90" s="3">
        <f t="shared" si="0"/>
        <v>2303.6332799999996</v>
      </c>
      <c r="H90" s="3">
        <f t="shared" si="1"/>
        <v>0.37999999999919964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22618.59</v>
      </c>
      <c r="D93" s="2">
        <f>'PR-RAS'!E97</f>
        <v>89708.98</v>
      </c>
      <c r="E93" s="2">
        <v>0</v>
      </c>
      <c r="F93" s="2">
        <v>0</v>
      </c>
      <c r="G93" s="3">
        <f t="shared" si="0"/>
        <v>18587.3626</v>
      </c>
      <c r="H93" s="3">
        <f t="shared" si="1"/>
        <v>0.43000000000392902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738620.22</v>
      </c>
      <c r="D102" s="2">
        <f>'PR-RAS'!E106</f>
        <v>525532.84</v>
      </c>
      <c r="E102" s="2">
        <v>0</v>
      </c>
      <c r="F102" s="2">
        <v>0</v>
      </c>
      <c r="G102" s="3">
        <f t="shared" si="0"/>
        <v>180758.27590000001</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19652.39</v>
      </c>
      <c r="D103" s="2">
        <f>'PR-RAS'!E107</f>
        <v>7912.91</v>
      </c>
      <c r="E103" s="2">
        <v>0</v>
      </c>
      <c r="F103" s="2">
        <v>0</v>
      </c>
      <c r="G103" s="3">
        <f t="shared" si="0"/>
        <v>3618.7774199999999</v>
      </c>
      <c r="H103" s="3">
        <f t="shared" si="1"/>
        <v>0.47999999999956344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13563.32</v>
      </c>
      <c r="D105" s="2">
        <f>'PR-RAS'!E109</f>
        <v>6655.07</v>
      </c>
      <c r="E105" s="2">
        <v>0</v>
      </c>
      <c r="F105" s="2">
        <v>0</v>
      </c>
      <c r="G105" s="3">
        <f t="shared" si="0"/>
        <v>2794.8398399999996</v>
      </c>
      <c r="H105" s="3">
        <f t="shared" si="1"/>
        <v>0.38999999999941792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6089.07</v>
      </c>
      <c r="D107" s="2">
        <f>'PR-RAS'!E111</f>
        <v>1257.8399999999999</v>
      </c>
      <c r="E107" s="2">
        <v>0</v>
      </c>
      <c r="F107" s="2">
        <v>0</v>
      </c>
      <c r="G107" s="3">
        <f t="shared" si="0"/>
        <v>912.10349999999994</v>
      </c>
      <c r="H107" s="3">
        <f t="shared" si="1"/>
        <v>0.22999999999979082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6560.6</v>
      </c>
      <c r="D108" s="2">
        <f>'PR-RAS'!E112</f>
        <v>19503.960000000003</v>
      </c>
      <c r="E108" s="2">
        <v>0</v>
      </c>
      <c r="F108" s="2">
        <v>0</v>
      </c>
      <c r="G108" s="3">
        <f t="shared" si="0"/>
        <v>4875.8316400000003</v>
      </c>
      <c r="H108" s="3">
        <f t="shared" si="1"/>
        <v>0.43999999999687134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147.08000000000001</v>
      </c>
      <c r="D110" s="2">
        <f>'PR-RAS'!E114</f>
        <v>0</v>
      </c>
      <c r="E110" s="2">
        <v>0</v>
      </c>
      <c r="F110" s="2">
        <v>0</v>
      </c>
      <c r="G110" s="3">
        <f t="shared" si="0"/>
        <v>16.03172</v>
      </c>
      <c r="H110" s="3">
        <f t="shared" si="1"/>
        <v>8.0000000000012506E-2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33.049999999999997</v>
      </c>
      <c r="D111" s="2">
        <f>'PR-RAS'!E115</f>
        <v>28.06</v>
      </c>
      <c r="E111" s="2">
        <v>0</v>
      </c>
      <c r="F111" s="2">
        <v>0</v>
      </c>
      <c r="G111" s="3">
        <f t="shared" si="0"/>
        <v>9.8086999999999982</v>
      </c>
      <c r="H111" s="3">
        <f t="shared" si="1"/>
        <v>0.10999999999999588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6380.47</v>
      </c>
      <c r="D113" s="2">
        <f>'PR-RAS'!E117</f>
        <v>19475.900000000001</v>
      </c>
      <c r="E113" s="2">
        <v>0</v>
      </c>
      <c r="F113" s="2">
        <v>0</v>
      </c>
      <c r="G113" s="3">
        <f t="shared" si="0"/>
        <v>5077.2142400000002</v>
      </c>
      <c r="H113" s="3">
        <f t="shared" si="1"/>
        <v>0.56999999999879947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712407.23</v>
      </c>
      <c r="D116" s="2">
        <f>'PR-RAS'!E120</f>
        <v>498115.97</v>
      </c>
      <c r="E116" s="2">
        <v>0</v>
      </c>
      <c r="F116" s="2">
        <v>0</v>
      </c>
      <c r="G116" s="3">
        <f t="shared" si="0"/>
        <v>196493.50455000001</v>
      </c>
      <c r="H116" s="3">
        <f t="shared" si="1"/>
        <v>0.26000000000931323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327255.31</v>
      </c>
      <c r="D117" s="2">
        <f>'PR-RAS'!E121</f>
        <v>227892.9</v>
      </c>
      <c r="E117" s="2">
        <v>0</v>
      </c>
      <c r="F117" s="2">
        <v>0</v>
      </c>
      <c r="G117" s="3">
        <f t="shared" si="0"/>
        <v>90832.768760000006</v>
      </c>
      <c r="H117" s="3">
        <f t="shared" si="1"/>
        <v>0.41000000000349246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385151.92</v>
      </c>
      <c r="D118" s="2">
        <f>'PR-RAS'!E122</f>
        <v>270223.07</v>
      </c>
      <c r="E118" s="2">
        <v>0</v>
      </c>
      <c r="F118" s="2">
        <v>0</v>
      </c>
      <c r="G118" s="3">
        <f t="shared" si="0"/>
        <v>108294.97302000002</v>
      </c>
      <c r="H118" s="3">
        <f t="shared" si="1"/>
        <v>0.15000000002328306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2558.35</v>
      </c>
      <c r="D136" s="2">
        <f>'PR-RAS'!E140</f>
        <v>13332.26</v>
      </c>
      <c r="E136" s="2">
        <v>0</v>
      </c>
      <c r="F136" s="2">
        <v>0</v>
      </c>
      <c r="G136" s="3">
        <f t="shared" si="0"/>
        <v>3945.08745</v>
      </c>
      <c r="H136" s="3">
        <f t="shared" si="1"/>
        <v>0.61000000000012733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176.97</v>
      </c>
      <c r="D137" s="2">
        <f>'PR-RAS'!E141</f>
        <v>0</v>
      </c>
      <c r="E137" s="2">
        <v>0</v>
      </c>
      <c r="F137" s="2">
        <v>0</v>
      </c>
      <c r="G137" s="3">
        <f t="shared" si="0"/>
        <v>24.067920000000001</v>
      </c>
      <c r="H137" s="3">
        <f t="shared" si="1"/>
        <v>3.0000000000001137E-2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176.97</v>
      </c>
      <c r="D146" s="2">
        <f>'PR-RAS'!E150</f>
        <v>0</v>
      </c>
      <c r="E146" s="2">
        <v>0</v>
      </c>
      <c r="F146" s="2">
        <v>0</v>
      </c>
      <c r="G146" s="3">
        <f t="shared" si="0"/>
        <v>25.660649999999997</v>
      </c>
      <c r="H146" s="3">
        <f t="shared" si="1"/>
        <v>3.0000000000001137E-2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2381.38</v>
      </c>
      <c r="D147" s="2">
        <f>'PR-RAS'!E151</f>
        <v>13332.26</v>
      </c>
      <c r="E147" s="2">
        <v>0</v>
      </c>
      <c r="F147" s="2">
        <v>0</v>
      </c>
      <c r="G147" s="3">
        <f t="shared" si="0"/>
        <v>4240.7013999999999</v>
      </c>
      <c r="H147" s="3">
        <f t="shared" si="1"/>
        <v>0.64000000000032742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1490792.4000000001</v>
      </c>
      <c r="D148" s="2">
        <f>'PR-RAS'!E152</f>
        <v>2020139.18</v>
      </c>
      <c r="E148" s="2">
        <v>0</v>
      </c>
      <c r="F148" s="2">
        <v>0</v>
      </c>
      <c r="G148" s="3">
        <f t="shared" si="0"/>
        <v>813067.40171999997</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185557.27000000002</v>
      </c>
      <c r="D149" s="2">
        <f>'PR-RAS'!E153</f>
        <v>303550.19</v>
      </c>
      <c r="E149" s="2">
        <v>0</v>
      </c>
      <c r="F149" s="2">
        <v>0</v>
      </c>
      <c r="G149" s="3">
        <f t="shared" si="0"/>
        <v>117313.3322</v>
      </c>
      <c r="H149" s="3">
        <f t="shared" si="1"/>
        <v>0.46000000002095476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137430.16</v>
      </c>
      <c r="D150" s="2">
        <f>'PR-RAS'!E154</f>
        <v>234980.03</v>
      </c>
      <c r="E150" s="2">
        <v>0</v>
      </c>
      <c r="F150" s="2">
        <v>0</v>
      </c>
      <c r="G150" s="3">
        <f t="shared" si="0"/>
        <v>90501.142779999995</v>
      </c>
      <c r="H150" s="3">
        <f t="shared" si="1"/>
        <v>0.19000000000232831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137430.16</v>
      </c>
      <c r="D151" s="2">
        <f>'PR-RAS'!E155</f>
        <v>234980.03</v>
      </c>
      <c r="E151" s="2">
        <v>0</v>
      </c>
      <c r="F151" s="2">
        <v>0</v>
      </c>
      <c r="G151" s="3">
        <f t="shared" si="0"/>
        <v>91108.532999999996</v>
      </c>
      <c r="H151" s="3">
        <f t="shared" si="1"/>
        <v>0.19000000000232831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25934.42</v>
      </c>
      <c r="D155" s="2">
        <f>'PR-RAS'!E159</f>
        <v>29101.21</v>
      </c>
      <c r="E155" s="2">
        <v>0</v>
      </c>
      <c r="F155" s="2">
        <v>0</v>
      </c>
      <c r="G155" s="3">
        <f t="shared" si="0"/>
        <v>12957.073359999999</v>
      </c>
      <c r="H155" s="3">
        <f t="shared" si="1"/>
        <v>0.62999999999738066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22192.69</v>
      </c>
      <c r="D156" s="2">
        <f>'PR-RAS'!E160</f>
        <v>39468.949999999997</v>
      </c>
      <c r="E156" s="2">
        <v>0</v>
      </c>
      <c r="F156" s="2">
        <v>0</v>
      </c>
      <c r="G156" s="3">
        <f t="shared" si="0"/>
        <v>15675.24145</v>
      </c>
      <c r="H156" s="3">
        <f t="shared" si="1"/>
        <v>0.36000000000422006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22192.69</v>
      </c>
      <c r="D158" s="2">
        <f>'PR-RAS'!E162</f>
        <v>39468.949999999997</v>
      </c>
      <c r="E158" s="2">
        <v>0</v>
      </c>
      <c r="F158" s="2">
        <v>0</v>
      </c>
      <c r="G158" s="3">
        <f t="shared" si="0"/>
        <v>15877.502629999999</v>
      </c>
      <c r="H158" s="3">
        <f t="shared" si="1"/>
        <v>0.36000000000422006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601025.54</v>
      </c>
      <c r="D160" s="2">
        <f>'PR-RAS'!E164</f>
        <v>653346.79</v>
      </c>
      <c r="E160" s="2">
        <v>0</v>
      </c>
      <c r="F160" s="2">
        <v>0</v>
      </c>
      <c r="G160" s="3">
        <f t="shared" si="0"/>
        <v>303327.34007999999</v>
      </c>
      <c r="H160" s="3">
        <f t="shared" si="1"/>
        <v>0.66999999992549419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3822.75</v>
      </c>
      <c r="D161" s="2">
        <f>'PR-RAS'!E165</f>
        <v>10526.12</v>
      </c>
      <c r="E161" s="2">
        <v>0</v>
      </c>
      <c r="F161" s="2">
        <v>0</v>
      </c>
      <c r="G161" s="3">
        <f t="shared" si="0"/>
        <v>3979.9984000000004</v>
      </c>
      <c r="H161" s="3">
        <f t="shared" si="1"/>
        <v>0.37000000000080036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1636.56</v>
      </c>
      <c r="D162" s="2">
        <f>'PR-RAS'!E166</f>
        <v>4057.35</v>
      </c>
      <c r="E162" s="2">
        <v>0</v>
      </c>
      <c r="F162" s="2">
        <v>0</v>
      </c>
      <c r="G162" s="3">
        <f t="shared" si="0"/>
        <v>1569.9528600000001</v>
      </c>
      <c r="H162" s="3">
        <f t="shared" si="1"/>
        <v>0.78999999999996362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1189.42</v>
      </c>
      <c r="D163" s="2">
        <f>'PR-RAS'!E167</f>
        <v>1478.04</v>
      </c>
      <c r="E163" s="2">
        <v>0</v>
      </c>
      <c r="F163" s="2">
        <v>0</v>
      </c>
      <c r="G163" s="3">
        <f t="shared" si="0"/>
        <v>671.57100000000003</v>
      </c>
      <c r="H163" s="3">
        <f t="shared" si="1"/>
        <v>0.46000000000003638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v>
      </c>
      <c r="D164" s="2">
        <f>'PR-RAS'!E168</f>
        <v>3999.29</v>
      </c>
      <c r="E164" s="2">
        <v>0</v>
      </c>
      <c r="F164" s="2">
        <v>0</v>
      </c>
      <c r="G164" s="3">
        <f t="shared" si="0"/>
        <v>1336.3685399999999</v>
      </c>
      <c r="H164" s="3">
        <f t="shared" si="1"/>
        <v>0.28999999999996362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796.77</v>
      </c>
      <c r="D165" s="2">
        <f>'PR-RAS'!E169</f>
        <v>991.44</v>
      </c>
      <c r="E165" s="2">
        <v>0</v>
      </c>
      <c r="F165" s="2">
        <v>0</v>
      </c>
      <c r="G165" s="3">
        <f t="shared" si="0"/>
        <v>455.86260000000004</v>
      </c>
      <c r="H165" s="3">
        <f t="shared" si="1"/>
        <v>0.67000000000007276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73664.539999999994</v>
      </c>
      <c r="D166" s="2">
        <f>'PR-RAS'!E170</f>
        <v>105766.30999999998</v>
      </c>
      <c r="E166" s="2">
        <v>0</v>
      </c>
      <c r="F166" s="2">
        <v>0</v>
      </c>
      <c r="G166" s="3">
        <f t="shared" si="0"/>
        <v>47057.5314</v>
      </c>
      <c r="H166" s="3">
        <f t="shared" si="1"/>
        <v>0.76999999998952262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8171.06</v>
      </c>
      <c r="D167" s="2">
        <f>'PR-RAS'!E171</f>
        <v>6788.88</v>
      </c>
      <c r="E167" s="2">
        <v>0</v>
      </c>
      <c r="F167" s="2">
        <v>0</v>
      </c>
      <c r="G167" s="3">
        <f t="shared" si="0"/>
        <v>3610.3041200000002</v>
      </c>
      <c r="H167" s="3">
        <f t="shared" si="1"/>
        <v>0.18000000000029104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34521.72</v>
      </c>
      <c r="D169" s="2">
        <f>'PR-RAS'!E173</f>
        <v>45685.97</v>
      </c>
      <c r="E169" s="2">
        <v>0</v>
      </c>
      <c r="F169" s="2">
        <v>0</v>
      </c>
      <c r="G169" s="3">
        <f t="shared" si="0"/>
        <v>21150.134880000001</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4978.47</v>
      </c>
      <c r="D170" s="2">
        <f>'PR-RAS'!E174</f>
        <v>8220.85</v>
      </c>
      <c r="E170" s="2">
        <v>0</v>
      </c>
      <c r="F170" s="2">
        <v>0</v>
      </c>
      <c r="G170" s="3">
        <f t="shared" si="0"/>
        <v>3620.0087300000005</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25914.31</v>
      </c>
      <c r="D171" s="2">
        <f>'PR-RAS'!E175</f>
        <v>44463.6</v>
      </c>
      <c r="E171" s="2">
        <v>0</v>
      </c>
      <c r="F171" s="2">
        <v>0</v>
      </c>
      <c r="G171" s="3">
        <f t="shared" si="0"/>
        <v>19523.056700000001</v>
      </c>
      <c r="H171" s="3">
        <f t="shared" si="1"/>
        <v>0.71000000000276486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78.98</v>
      </c>
      <c r="D173" s="2">
        <f>'PR-RAS'!E177</f>
        <v>607.01</v>
      </c>
      <c r="E173" s="2">
        <v>0</v>
      </c>
      <c r="F173" s="2">
        <v>0</v>
      </c>
      <c r="G173" s="3">
        <f t="shared" si="0"/>
        <v>222.39599999999999</v>
      </c>
      <c r="H173" s="3">
        <f t="shared" si="1"/>
        <v>2.9999999999986926E-2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371896.83</v>
      </c>
      <c r="D174" s="2">
        <f>'PR-RAS'!E178</f>
        <v>343924.29</v>
      </c>
      <c r="E174" s="2">
        <v>0</v>
      </c>
      <c r="F174" s="2">
        <v>0</v>
      </c>
      <c r="G174" s="3">
        <f t="shared" si="0"/>
        <v>183335.95592999997</v>
      </c>
      <c r="H174" s="3">
        <f t="shared" si="1"/>
        <v>0.4599999999627471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9071.85</v>
      </c>
      <c r="D175" s="2">
        <f>'PR-RAS'!E179</f>
        <v>11368.24</v>
      </c>
      <c r="E175" s="2">
        <v>0</v>
      </c>
      <c r="F175" s="2">
        <v>0</v>
      </c>
      <c r="G175" s="3">
        <f t="shared" si="0"/>
        <v>5534.6494199999997</v>
      </c>
      <c r="H175" s="3">
        <f t="shared" si="1"/>
        <v>0.38999999999941792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123393.11</v>
      </c>
      <c r="D176" s="2">
        <f>'PR-RAS'!E180</f>
        <v>137260.54999999999</v>
      </c>
      <c r="E176" s="2">
        <v>0</v>
      </c>
      <c r="F176" s="2">
        <v>0</v>
      </c>
      <c r="G176" s="3">
        <f t="shared" si="0"/>
        <v>69634.986749999982</v>
      </c>
      <c r="H176" s="3">
        <f t="shared" si="1"/>
        <v>0.56000000001222361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21637.21</v>
      </c>
      <c r="D177" s="2">
        <f>'PR-RAS'!E181</f>
        <v>27879.42</v>
      </c>
      <c r="E177" s="2">
        <v>0</v>
      </c>
      <c r="F177" s="2">
        <v>0</v>
      </c>
      <c r="G177" s="3">
        <f t="shared" si="0"/>
        <v>13621.704799999998</v>
      </c>
      <c r="H177" s="3">
        <f t="shared" si="1"/>
        <v>0.62999999999738066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35475.97</v>
      </c>
      <c r="D178" s="2">
        <f>'PR-RAS'!E182</f>
        <v>34343.160000000003</v>
      </c>
      <c r="E178" s="2">
        <v>0</v>
      </c>
      <c r="F178" s="2">
        <v>0</v>
      </c>
      <c r="G178" s="3">
        <f t="shared" si="0"/>
        <v>18436.725330000001</v>
      </c>
      <c r="H178" s="3">
        <f t="shared" si="1"/>
        <v>0.19000000000232831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5973.98</v>
      </c>
      <c r="D179" s="2">
        <f>'PR-RAS'!E183</f>
        <v>8494.83</v>
      </c>
      <c r="E179" s="2">
        <v>0</v>
      </c>
      <c r="F179" s="2">
        <v>0</v>
      </c>
      <c r="G179" s="3">
        <f t="shared" si="0"/>
        <v>4087.5279199999995</v>
      </c>
      <c r="H179" s="3">
        <f t="shared" si="1"/>
        <v>0.19000000000050932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38913.39</v>
      </c>
      <c r="D180" s="2">
        <f>'PR-RAS'!E184</f>
        <v>26274.29</v>
      </c>
      <c r="E180" s="2">
        <v>0</v>
      </c>
      <c r="F180" s="2">
        <v>0</v>
      </c>
      <c r="G180" s="3">
        <f t="shared" si="0"/>
        <v>16371.69263</v>
      </c>
      <c r="H180" s="3">
        <f t="shared" si="1"/>
        <v>0.68000000000029104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119753.8</v>
      </c>
      <c r="D181" s="2">
        <f>'PR-RAS'!E185</f>
        <v>83262.3</v>
      </c>
      <c r="E181" s="2">
        <v>0</v>
      </c>
      <c r="F181" s="2">
        <v>0</v>
      </c>
      <c r="G181" s="3">
        <f t="shared" si="0"/>
        <v>51530.112000000001</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5503.95</v>
      </c>
      <c r="D182" s="2">
        <f>'PR-RAS'!E186</f>
        <v>5737.66</v>
      </c>
      <c r="E182" s="2">
        <v>0</v>
      </c>
      <c r="F182" s="2">
        <v>0</v>
      </c>
      <c r="G182" s="3">
        <f t="shared" si="0"/>
        <v>3073.2478700000001</v>
      </c>
      <c r="H182" s="3">
        <f t="shared" si="1"/>
        <v>0.39000000000032742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12173.57</v>
      </c>
      <c r="D183" s="2">
        <f>'PR-RAS'!E187</f>
        <v>9303.84</v>
      </c>
      <c r="E183" s="2">
        <v>0</v>
      </c>
      <c r="F183" s="2">
        <v>0</v>
      </c>
      <c r="G183" s="3">
        <f t="shared" si="0"/>
        <v>5602.1875</v>
      </c>
      <c r="H183" s="3">
        <f t="shared" si="1"/>
        <v>0.59000000000014552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151641.41999999998</v>
      </c>
      <c r="D190" s="2">
        <f>'PR-RAS'!E194</f>
        <v>193130.07</v>
      </c>
      <c r="E190" s="2">
        <v>0</v>
      </c>
      <c r="F190" s="2">
        <v>0</v>
      </c>
      <c r="G190" s="3">
        <f t="shared" si="0"/>
        <v>101663.39484000001</v>
      </c>
      <c r="H190" s="3">
        <f t="shared" si="1"/>
        <v>0.48999999999068677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39086.75</v>
      </c>
      <c r="D191" s="2">
        <f>'PR-RAS'!E195</f>
        <v>24330.79</v>
      </c>
      <c r="E191" s="2">
        <v>0</v>
      </c>
      <c r="F191" s="2">
        <v>0</v>
      </c>
      <c r="G191" s="3">
        <f t="shared" si="0"/>
        <v>16672.182700000001</v>
      </c>
      <c r="H191" s="3">
        <f t="shared" si="1"/>
        <v>0.45999999999912689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744.66</v>
      </c>
      <c r="D192" s="2">
        <f>'PR-RAS'!E196</f>
        <v>2024.55</v>
      </c>
      <c r="E192" s="2">
        <v>0</v>
      </c>
      <c r="F192" s="2">
        <v>0</v>
      </c>
      <c r="G192" s="3">
        <f t="shared" si="0"/>
        <v>915.60816000000011</v>
      </c>
      <c r="H192" s="3">
        <f t="shared" si="1"/>
        <v>0.79000000000007731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78947.070000000007</v>
      </c>
      <c r="D193" s="2">
        <f>'PR-RAS'!E197</f>
        <v>104996.77</v>
      </c>
      <c r="E193" s="2">
        <v>0</v>
      </c>
      <c r="F193" s="2">
        <v>0</v>
      </c>
      <c r="G193" s="3">
        <f t="shared" si="0"/>
        <v>55476.597119999999</v>
      </c>
      <c r="H193" s="3">
        <f t="shared" si="1"/>
        <v>0.30000000000291038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2496.15</v>
      </c>
      <c r="D194" s="2">
        <f>'PR-RAS'!E198</f>
        <v>8497.15</v>
      </c>
      <c r="E194" s="2">
        <v>0</v>
      </c>
      <c r="F194" s="2">
        <v>0</v>
      </c>
      <c r="G194" s="3">
        <f t="shared" si="0"/>
        <v>3761.6568500000003</v>
      </c>
      <c r="H194" s="3">
        <f t="shared" si="1"/>
        <v>0.29999999999972715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6106.4</v>
      </c>
      <c r="D195" s="2">
        <f>'PR-RAS'!E199</f>
        <v>2718.3</v>
      </c>
      <c r="E195" s="2">
        <v>0</v>
      </c>
      <c r="F195" s="2">
        <v>0</v>
      </c>
      <c r="G195" s="3">
        <f t="shared" si="0"/>
        <v>2239.3420000000001</v>
      </c>
      <c r="H195" s="3">
        <f t="shared" si="1"/>
        <v>0.6999999999998181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24260.39</v>
      </c>
      <c r="D197" s="2">
        <f>'PR-RAS'!E201</f>
        <v>50562.51</v>
      </c>
      <c r="E197" s="2">
        <v>0</v>
      </c>
      <c r="F197" s="2">
        <v>0</v>
      </c>
      <c r="G197" s="3">
        <f t="shared" si="0"/>
        <v>24575.540360000003</v>
      </c>
      <c r="H197" s="3">
        <f t="shared" si="1"/>
        <v>0.87999999999738066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15484.76</v>
      </c>
      <c r="D198" s="2">
        <f>'PR-RAS'!E202</f>
        <v>20879.27</v>
      </c>
      <c r="E198" s="2">
        <v>0</v>
      </c>
      <c r="F198" s="2">
        <v>0</v>
      </c>
      <c r="G198" s="3">
        <f t="shared" si="0"/>
        <v>11276.930100000001</v>
      </c>
      <c r="H198" s="3">
        <f t="shared" si="1"/>
        <v>0.51000000000021828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7658.98</v>
      </c>
      <c r="D204" s="2">
        <f>'PR-RAS'!E208</f>
        <v>11055.45</v>
      </c>
      <c r="E204" s="2">
        <v>0</v>
      </c>
      <c r="F204" s="2">
        <v>0</v>
      </c>
      <c r="G204" s="3">
        <f t="shared" si="0"/>
        <v>6043.285640000001</v>
      </c>
      <c r="H204" s="3">
        <f t="shared" si="1"/>
        <v>0.47000000000116415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7658.98</v>
      </c>
      <c r="D207" s="2">
        <f>'PR-RAS'!E211</f>
        <v>11055.45</v>
      </c>
      <c r="E207" s="2">
        <v>0</v>
      </c>
      <c r="F207" s="2">
        <v>0</v>
      </c>
      <c r="G207" s="3">
        <f t="shared" si="0"/>
        <v>6132.5952799999995</v>
      </c>
      <c r="H207" s="3">
        <f t="shared" si="1"/>
        <v>0.47000000000116415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7825.7800000000007</v>
      </c>
      <c r="D212" s="2">
        <f>'PR-RAS'!E216</f>
        <v>9823.82</v>
      </c>
      <c r="E212" s="2">
        <v>0</v>
      </c>
      <c r="F212" s="2">
        <v>0</v>
      </c>
      <c r="G212" s="3">
        <f t="shared" si="0"/>
        <v>5796.8916199999994</v>
      </c>
      <c r="H212" s="3">
        <f t="shared" si="1"/>
        <v>0.3999999999996362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2348.71</v>
      </c>
      <c r="D213" s="2">
        <f>'PR-RAS'!E217</f>
        <v>3030.99</v>
      </c>
      <c r="E213" s="2">
        <v>0</v>
      </c>
      <c r="F213" s="2">
        <v>0</v>
      </c>
      <c r="G213" s="3">
        <f t="shared" si="0"/>
        <v>1783.0662799999998</v>
      </c>
      <c r="H213" s="3">
        <f t="shared" si="1"/>
        <v>0.3000000000001819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10.9</v>
      </c>
      <c r="D215" s="2">
        <f>'PR-RAS'!E219</f>
        <v>14.97</v>
      </c>
      <c r="E215" s="2">
        <v>0</v>
      </c>
      <c r="F215" s="2">
        <v>0</v>
      </c>
      <c r="G215" s="3">
        <f t="shared" si="0"/>
        <v>8.7397600000000004</v>
      </c>
      <c r="H215" s="3">
        <f t="shared" si="1"/>
        <v>0.12999999999999901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5466.17</v>
      </c>
      <c r="D216" s="2">
        <f>'PR-RAS'!E220</f>
        <v>6777.86</v>
      </c>
      <c r="E216" s="2">
        <v>0</v>
      </c>
      <c r="F216" s="2">
        <v>0</v>
      </c>
      <c r="G216" s="3">
        <f t="shared" si="0"/>
        <v>4089.7063499999999</v>
      </c>
      <c r="H216" s="3">
        <f t="shared" si="1"/>
        <v>0.31000000000040018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3885.29</v>
      </c>
      <c r="D217" s="2">
        <f>'PR-RAS'!E221</f>
        <v>47958.5</v>
      </c>
      <c r="E217" s="2">
        <v>0</v>
      </c>
      <c r="F217" s="2">
        <v>0</v>
      </c>
      <c r="G217" s="3">
        <f t="shared" si="0"/>
        <v>21557.29464</v>
      </c>
      <c r="H217" s="3">
        <f t="shared" si="1"/>
        <v>0.78999999999996362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15794.06</v>
      </c>
      <c r="E218" s="2">
        <v>0</v>
      </c>
      <c r="F218" s="2">
        <v>0</v>
      </c>
      <c r="G218" s="3">
        <f t="shared" si="0"/>
        <v>6854.6220399999993</v>
      </c>
      <c r="H218" s="3">
        <f t="shared" si="1"/>
        <v>5.9999999999490683E-2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15794.06</v>
      </c>
      <c r="E220" s="2">
        <v>0</v>
      </c>
      <c r="F220" s="2">
        <v>0</v>
      </c>
      <c r="G220" s="3">
        <f t="shared" si="0"/>
        <v>6917.79828</v>
      </c>
      <c r="H220" s="3">
        <f t="shared" si="1"/>
        <v>5.9999999999490683E-2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3885.29</v>
      </c>
      <c r="D221" s="2">
        <f>'PR-RAS'!E225</f>
        <v>32164.440000000002</v>
      </c>
      <c r="E221" s="2">
        <v>0</v>
      </c>
      <c r="F221" s="2">
        <v>0</v>
      </c>
      <c r="G221" s="3">
        <f t="shared" si="0"/>
        <v>15007.117399999999</v>
      </c>
      <c r="H221" s="3">
        <f t="shared" si="1"/>
        <v>0.73000000000229193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3885.29</v>
      </c>
      <c r="D223" s="2">
        <f>'PR-RAS'!E227</f>
        <v>14374.04</v>
      </c>
      <c r="E223" s="2">
        <v>0</v>
      </c>
      <c r="F223" s="2">
        <v>0</v>
      </c>
      <c r="G223" s="3">
        <f t="shared" si="0"/>
        <v>7244.6081400000003</v>
      </c>
      <c r="H223" s="3">
        <f t="shared" si="1"/>
        <v>0.33000000000083674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17790.400000000001</v>
      </c>
      <c r="E224" s="2">
        <v>0</v>
      </c>
      <c r="F224" s="2">
        <v>0</v>
      </c>
      <c r="G224" s="3">
        <f t="shared" si="0"/>
        <v>7934.5184000000008</v>
      </c>
      <c r="H224" s="3">
        <f t="shared" si="1"/>
        <v>0.40000000000145519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194785.42</v>
      </c>
      <c r="D226" s="2">
        <f>'PR-RAS'!E230</f>
        <v>418569.21</v>
      </c>
      <c r="E226" s="2">
        <v>0</v>
      </c>
      <c r="F226" s="2">
        <v>0</v>
      </c>
      <c r="G226" s="3">
        <f t="shared" si="0"/>
        <v>232182.86400000003</v>
      </c>
      <c r="H226" s="3">
        <f t="shared" si="1"/>
        <v>0.63000000003376044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297</v>
      </c>
      <c r="D233" s="2">
        <f>'PR-RAS'!E237</f>
        <v>41837.620000000003</v>
      </c>
      <c r="E233" s="2">
        <v>0</v>
      </c>
      <c r="F233" s="2">
        <v>0</v>
      </c>
      <c r="G233" s="3">
        <f t="shared" si="0"/>
        <v>19481.559680000002</v>
      </c>
      <c r="H233" s="3">
        <f t="shared" si="1"/>
        <v>0.37999999999738066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297</v>
      </c>
      <c r="D234" s="2">
        <f>'PR-RAS'!E238</f>
        <v>297</v>
      </c>
      <c r="E234" s="2">
        <v>0</v>
      </c>
      <c r="F234" s="2">
        <v>0</v>
      </c>
      <c r="G234" s="3">
        <f t="shared" si="0"/>
        <v>207.60300000000001</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41540.620000000003</v>
      </c>
      <c r="E235" s="2">
        <v>0</v>
      </c>
      <c r="F235" s="2">
        <v>0</v>
      </c>
      <c r="G235" s="3">
        <f t="shared" si="0"/>
        <v>19441.010160000002</v>
      </c>
      <c r="H235" s="3">
        <f t="shared" si="1"/>
        <v>0.37999999999738066</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194488.42</v>
      </c>
      <c r="D242" s="2">
        <f>'PR-RAS'!E246</f>
        <v>376731.59</v>
      </c>
      <c r="E242" s="2">
        <v>0</v>
      </c>
      <c r="F242" s="2">
        <v>0</v>
      </c>
      <c r="G242" s="3">
        <f t="shared" si="0"/>
        <v>228456.33560000002</v>
      </c>
      <c r="H242" s="3">
        <f t="shared" si="1"/>
        <v>0.82999999998719431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194488.42</v>
      </c>
      <c r="D243" s="2">
        <f>'PR-RAS'!E247</f>
        <v>376731.59</v>
      </c>
      <c r="E243" s="2">
        <v>0</v>
      </c>
      <c r="F243" s="2">
        <v>0</v>
      </c>
      <c r="G243" s="3">
        <f t="shared" si="0"/>
        <v>229404.28720000002</v>
      </c>
      <c r="H243" s="3">
        <f t="shared" si="1"/>
        <v>0.82999999998719431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232170.64</v>
      </c>
      <c r="D258" s="2">
        <f>'PR-RAS'!E262</f>
        <v>208437</v>
      </c>
      <c r="E258" s="2">
        <v>0</v>
      </c>
      <c r="F258" s="2">
        <v>0</v>
      </c>
      <c r="G258" s="3">
        <f t="shared" si="0"/>
        <v>166804.47248</v>
      </c>
      <c r="H258" s="3">
        <f t="shared" si="1"/>
        <v>0.35999999998603016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232170.64</v>
      </c>
      <c r="D265" s="2">
        <f>'PR-RAS'!E269</f>
        <v>208437</v>
      </c>
      <c r="E265" s="2">
        <v>0</v>
      </c>
      <c r="F265" s="2">
        <v>0</v>
      </c>
      <c r="G265" s="3">
        <f t="shared" si="0"/>
        <v>171347.78496000002</v>
      </c>
      <c r="H265" s="3">
        <f t="shared" si="1"/>
        <v>0.35999999998603016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193203.06</v>
      </c>
      <c r="D266" s="2">
        <f>'PR-RAS'!E270</f>
        <v>173950.41</v>
      </c>
      <c r="E266" s="2">
        <v>0</v>
      </c>
      <c r="F266" s="2">
        <v>0</v>
      </c>
      <c r="G266" s="3">
        <f t="shared" si="0"/>
        <v>143392.5282</v>
      </c>
      <c r="H266" s="3">
        <f t="shared" si="1"/>
        <v>0.47000000000116415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38967.58</v>
      </c>
      <c r="D267" s="2">
        <f>'PR-RAS'!E271</f>
        <v>34486.589999999997</v>
      </c>
      <c r="E267" s="2">
        <v>0</v>
      </c>
      <c r="F267" s="2">
        <v>0</v>
      </c>
      <c r="G267" s="3">
        <f t="shared" si="0"/>
        <v>28712.242160000002</v>
      </c>
      <c r="H267" s="3">
        <f t="shared" si="1"/>
        <v>0.83000000000174623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257883.47999999998</v>
      </c>
      <c r="D269" s="2">
        <f>'PR-RAS'!E273</f>
        <v>367398.22</v>
      </c>
      <c r="E269" s="2">
        <v>0</v>
      </c>
      <c r="F269" s="2">
        <v>0</v>
      </c>
      <c r="G269" s="3">
        <f t="shared" si="0"/>
        <v>266038.21856000001</v>
      </c>
      <c r="H269" s="3">
        <f t="shared" si="1"/>
        <v>0.69999999995343387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173846.58</v>
      </c>
      <c r="D270" s="2">
        <f>'PR-RAS'!E274</f>
        <v>244181</v>
      </c>
      <c r="E270" s="2">
        <v>0</v>
      </c>
      <c r="F270" s="2">
        <v>0</v>
      </c>
      <c r="G270" s="3">
        <f t="shared" si="0"/>
        <v>178134.10802000001</v>
      </c>
      <c r="H270" s="3">
        <f t="shared" si="1"/>
        <v>0.42000000001280569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169976.78</v>
      </c>
      <c r="D271" s="2">
        <f>'PR-RAS'!E275</f>
        <v>240409.69</v>
      </c>
      <c r="E271" s="2">
        <v>0</v>
      </c>
      <c r="F271" s="2">
        <v>0</v>
      </c>
      <c r="G271" s="3">
        <f t="shared" si="0"/>
        <v>175714.96320000003</v>
      </c>
      <c r="H271" s="3">
        <f t="shared" si="1"/>
        <v>0.52999999999883585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3869.8</v>
      </c>
      <c r="D272" s="2">
        <f>'PR-RAS'!E276</f>
        <v>3771.31</v>
      </c>
      <c r="E272" s="2">
        <v>0</v>
      </c>
      <c r="F272" s="2">
        <v>0</v>
      </c>
      <c r="G272" s="3">
        <f t="shared" si="0"/>
        <v>3092.7658200000001</v>
      </c>
      <c r="H272" s="3">
        <f t="shared" si="1"/>
        <v>0.50999999999976353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84036.9</v>
      </c>
      <c r="D285" s="2">
        <f>'PR-RAS'!E289</f>
        <v>123217.22</v>
      </c>
      <c r="E285" s="2">
        <v>0</v>
      </c>
      <c r="F285" s="2">
        <v>0</v>
      </c>
      <c r="G285" s="3">
        <f t="shared" si="12"/>
        <v>93853.860559999986</v>
      </c>
      <c r="H285" s="3">
        <f t="shared" si="13"/>
        <v>0.32000000000698492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84036.9</v>
      </c>
      <c r="D286" s="2">
        <f>'PR-RAS'!E290</f>
        <v>123217.22</v>
      </c>
      <c r="E286" s="2">
        <v>0</v>
      </c>
      <c r="F286" s="2">
        <v>0</v>
      </c>
      <c r="G286" s="3">
        <f t="shared" si="12"/>
        <v>94184.331899999976</v>
      </c>
      <c r="H286" s="3">
        <f t="shared" si="13"/>
        <v>0.32000000000698492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1490792.4000000001</v>
      </c>
      <c r="D295" s="2">
        <f>'PR-RAS'!E299</f>
        <v>2020139.18</v>
      </c>
      <c r="E295" s="2">
        <v>0</v>
      </c>
      <c r="F295" s="2">
        <v>0</v>
      </c>
      <c r="G295" s="3">
        <f t="shared" si="12"/>
        <v>1626134.8034399999</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1599516.1900000002</v>
      </c>
      <c r="D296" s="2">
        <f>'PR-RAS'!E300</f>
        <v>1219954.97</v>
      </c>
      <c r="E296" s="2">
        <v>0</v>
      </c>
      <c r="F296" s="2">
        <v>0</v>
      </c>
      <c r="G296" s="3">
        <f t="shared" si="12"/>
        <v>1191630.70835</v>
      </c>
      <c r="H296" s="3">
        <f t="shared" si="13"/>
        <v>0.22000000020489097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1925875.52</v>
      </c>
      <c r="D298" s="2">
        <f>'PR-RAS'!E302</f>
        <v>3525391.71</v>
      </c>
      <c r="E298" s="2">
        <v>0</v>
      </c>
      <c r="F298" s="2">
        <v>0</v>
      </c>
      <c r="G298" s="3">
        <f t="shared" si="12"/>
        <v>2666067.7051799996</v>
      </c>
      <c r="H298" s="3">
        <f t="shared" si="13"/>
        <v>0.77000000001862645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883424.97</v>
      </c>
      <c r="D300" s="2">
        <f>'PR-RAS'!E304</f>
        <v>909899.35</v>
      </c>
      <c r="E300" s="2">
        <v>0</v>
      </c>
      <c r="F300" s="2">
        <v>0</v>
      </c>
      <c r="G300" s="3">
        <f t="shared" si="12"/>
        <v>808263.87732999993</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243240.42</v>
      </c>
      <c r="D303" s="2">
        <f>'PR-RAS'!E308</f>
        <v>236549.7</v>
      </c>
      <c r="E303" s="2">
        <v>0</v>
      </c>
      <c r="F303" s="2">
        <v>0</v>
      </c>
      <c r="G303" s="3">
        <f t="shared" si="12"/>
        <v>216334.62564000001</v>
      </c>
      <c r="H303" s="3">
        <f t="shared" si="13"/>
        <v>0.72000000000116415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243240.42</v>
      </c>
      <c r="D304" s="2">
        <f>'PR-RAS'!E309</f>
        <v>236549.7</v>
      </c>
      <c r="E304" s="2">
        <v>0</v>
      </c>
      <c r="F304" s="2">
        <v>0</v>
      </c>
      <c r="G304" s="3">
        <f t="shared" si="12"/>
        <v>217050.96546000001</v>
      </c>
      <c r="H304" s="3">
        <f t="shared" si="13"/>
        <v>0.72000000000116415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243240.42</v>
      </c>
      <c r="D305" s="2">
        <f>'PR-RAS'!E310</f>
        <v>236549.7</v>
      </c>
      <c r="E305" s="2">
        <v>0</v>
      </c>
      <c r="F305" s="2">
        <v>0</v>
      </c>
      <c r="G305" s="3">
        <f t="shared" si="12"/>
        <v>217767.30528</v>
      </c>
      <c r="H305" s="3">
        <f t="shared" si="13"/>
        <v>0.72000000000116415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243240.42</v>
      </c>
      <c r="D306" s="2">
        <f>'PR-RAS'!E311</f>
        <v>236549.7</v>
      </c>
      <c r="E306" s="2">
        <v>0</v>
      </c>
      <c r="F306" s="2">
        <v>0</v>
      </c>
      <c r="G306" s="3">
        <f t="shared" si="12"/>
        <v>218483.64510000002</v>
      </c>
      <c r="H306" s="3">
        <f t="shared" si="13"/>
        <v>0.72000000000116415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1535542.8199999998</v>
      </c>
      <c r="D355" s="2">
        <f>'PR-RAS'!E360</f>
        <v>3566220.34</v>
      </c>
      <c r="E355" s="2">
        <v>0</v>
      </c>
      <c r="F355" s="2">
        <v>0</v>
      </c>
      <c r="G355" s="3">
        <f t="shared" si="12"/>
        <v>3068466.159</v>
      </c>
      <c r="H355" s="3">
        <f t="shared" si="13"/>
        <v>0.52000000001862645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442</v>
      </c>
      <c r="D356" s="2">
        <f>'PR-RAS'!E361</f>
        <v>355044.56</v>
      </c>
      <c r="E356" s="2">
        <v>0</v>
      </c>
      <c r="F356" s="2">
        <v>0</v>
      </c>
      <c r="G356" s="3">
        <f t="shared" si="12"/>
        <v>252238.54759999999</v>
      </c>
      <c r="H356" s="3">
        <f t="shared" si="13"/>
        <v>0.44000000000232831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442</v>
      </c>
      <c r="D357" s="2">
        <f>'PR-RAS'!E362</f>
        <v>0</v>
      </c>
      <c r="E357" s="2">
        <v>0</v>
      </c>
      <c r="F357" s="2">
        <v>0</v>
      </c>
      <c r="G357" s="3">
        <f t="shared" si="12"/>
        <v>157.352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442</v>
      </c>
      <c r="D358" s="2">
        <f>'PR-RAS'!E363</f>
        <v>0</v>
      </c>
      <c r="E358" s="2">
        <v>0</v>
      </c>
      <c r="F358" s="2">
        <v>0</v>
      </c>
      <c r="G358" s="3">
        <f t="shared" si="12"/>
        <v>157.79399999999998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355044.56</v>
      </c>
      <c r="E361" s="2">
        <v>0</v>
      </c>
      <c r="F361" s="2">
        <v>0</v>
      </c>
      <c r="G361" s="3">
        <f t="shared" si="12"/>
        <v>255632.08319999999</v>
      </c>
      <c r="H361" s="3">
        <f t="shared" si="13"/>
        <v>0.44000000000232831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353044.56</v>
      </c>
      <c r="E365" s="2">
        <v>0</v>
      </c>
      <c r="F365" s="2">
        <v>0</v>
      </c>
      <c r="G365" s="3">
        <f t="shared" si="12"/>
        <v>257016.43967999998</v>
      </c>
      <c r="H365" s="3">
        <f t="shared" si="13"/>
        <v>0.44000000000232831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2000</v>
      </c>
      <c r="E367" s="2">
        <v>0</v>
      </c>
      <c r="F367" s="2">
        <v>0</v>
      </c>
      <c r="G367" s="3">
        <f t="shared" si="12"/>
        <v>1464</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1498873.66</v>
      </c>
      <c r="D368" s="2">
        <f>'PR-RAS'!E373</f>
        <v>3208465.78</v>
      </c>
      <c r="E368" s="2">
        <v>0</v>
      </c>
      <c r="F368" s="2">
        <v>0</v>
      </c>
      <c r="G368" s="3">
        <f t="shared" si="12"/>
        <v>2905100.5157399997</v>
      </c>
      <c r="H368" s="3">
        <f t="shared" si="13"/>
        <v>0.56000000028871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1389372.99</v>
      </c>
      <c r="D369" s="2">
        <f>'PR-RAS'!E374</f>
        <v>2945927.51</v>
      </c>
      <c r="E369" s="2">
        <v>0</v>
      </c>
      <c r="F369" s="2">
        <v>0</v>
      </c>
      <c r="G369" s="3">
        <f t="shared" si="12"/>
        <v>2679491.9076799997</v>
      </c>
      <c r="H369" s="3">
        <f t="shared" si="13"/>
        <v>0.50000000023283064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15500</v>
      </c>
      <c r="D370" s="2">
        <f>'PR-RAS'!E375</f>
        <v>16300</v>
      </c>
      <c r="E370" s="2">
        <v>0</v>
      </c>
      <c r="F370" s="2">
        <v>0</v>
      </c>
      <c r="G370" s="3">
        <f t="shared" si="12"/>
        <v>17748.900000000001</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1183423.92</v>
      </c>
      <c r="D371" s="2">
        <f>'PR-RAS'!E376</f>
        <v>1399792.7</v>
      </c>
      <c r="E371" s="2">
        <v>0</v>
      </c>
      <c r="F371" s="2">
        <v>0</v>
      </c>
      <c r="G371" s="3">
        <f t="shared" si="12"/>
        <v>1473713.4483999999</v>
      </c>
      <c r="H371" s="3">
        <f t="shared" si="13"/>
        <v>0.38000000012107193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15000</v>
      </c>
      <c r="D372" s="2">
        <f>'PR-RAS'!E377</f>
        <v>216897.6</v>
      </c>
      <c r="E372" s="2">
        <v>0</v>
      </c>
      <c r="F372" s="2">
        <v>0</v>
      </c>
      <c r="G372" s="3">
        <f t="shared" si="12"/>
        <v>166503.01920000001</v>
      </c>
      <c r="H372" s="3">
        <f t="shared" si="13"/>
        <v>0.39999999999417923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175449.07</v>
      </c>
      <c r="D373" s="2">
        <f>'PR-RAS'!E378</f>
        <v>1312937.21</v>
      </c>
      <c r="E373" s="2">
        <v>0</v>
      </c>
      <c r="F373" s="2">
        <v>0</v>
      </c>
      <c r="G373" s="3">
        <f t="shared" si="12"/>
        <v>1042092.3382799999</v>
      </c>
      <c r="H373" s="3">
        <f t="shared" si="13"/>
        <v>0.27999999996973202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109500.67</v>
      </c>
      <c r="D374" s="2">
        <f>'PR-RAS'!E379</f>
        <v>221095.77</v>
      </c>
      <c r="E374" s="2">
        <v>0</v>
      </c>
      <c r="F374" s="2">
        <v>0</v>
      </c>
      <c r="G374" s="3">
        <f t="shared" si="12"/>
        <v>205781.19433</v>
      </c>
      <c r="H374" s="3">
        <f t="shared" si="13"/>
        <v>0.56000000001222361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3968.9</v>
      </c>
      <c r="D377" s="2">
        <f>'PR-RAS'!E382</f>
        <v>0</v>
      </c>
      <c r="E377" s="2">
        <v>0</v>
      </c>
      <c r="F377" s="2">
        <v>0</v>
      </c>
      <c r="G377" s="3">
        <f t="shared" si="12"/>
        <v>1492.3063999999999</v>
      </c>
      <c r="H377" s="3">
        <f t="shared" si="13"/>
        <v>9.9999999999909051E-2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105531.77</v>
      </c>
      <c r="D381" s="2">
        <f>'PR-RAS'!E386</f>
        <v>221095.77</v>
      </c>
      <c r="E381" s="2">
        <v>0</v>
      </c>
      <c r="F381" s="2">
        <v>0</v>
      </c>
      <c r="G381" s="3">
        <f t="shared" si="12"/>
        <v>208134.85779999997</v>
      </c>
      <c r="H381" s="3">
        <f t="shared" si="13"/>
        <v>0.46000000000640284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26080</v>
      </c>
      <c r="E383" s="2">
        <v>0</v>
      </c>
      <c r="F383" s="2">
        <v>0</v>
      </c>
      <c r="G383" s="3">
        <f t="shared" si="12"/>
        <v>19925.12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26080</v>
      </c>
      <c r="E384" s="2">
        <v>0</v>
      </c>
      <c r="F384" s="2">
        <v>0</v>
      </c>
      <c r="G384" s="3">
        <f t="shared" si="12"/>
        <v>19977.28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15362.5</v>
      </c>
      <c r="E396" s="2">
        <v>0</v>
      </c>
      <c r="F396" s="2">
        <v>0</v>
      </c>
      <c r="G396" s="3">
        <f t="shared" si="12"/>
        <v>12136.375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15362.5</v>
      </c>
      <c r="E399" s="2">
        <v>0</v>
      </c>
      <c r="F399" s="2">
        <v>0</v>
      </c>
      <c r="G399" s="3">
        <f t="shared" si="12"/>
        <v>12228.550000000001</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36227.160000000003</v>
      </c>
      <c r="D407" s="2">
        <f>'PR-RAS'!E412</f>
        <v>2710</v>
      </c>
      <c r="E407" s="2">
        <v>0</v>
      </c>
      <c r="F407" s="2">
        <v>0</v>
      </c>
      <c r="G407" s="3">
        <f t="shared" si="12"/>
        <v>16908.746960000004</v>
      </c>
      <c r="H407" s="3">
        <f t="shared" si="13"/>
        <v>0.16000000000349246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36227.160000000003</v>
      </c>
      <c r="D408" s="2">
        <f>'PR-RAS'!E413</f>
        <v>2710</v>
      </c>
      <c r="E408" s="2">
        <v>0</v>
      </c>
      <c r="F408" s="2">
        <v>0</v>
      </c>
      <c r="G408" s="3">
        <f t="shared" si="12"/>
        <v>16950.394120000001</v>
      </c>
      <c r="H408" s="3">
        <f t="shared" si="13"/>
        <v>0.16000000000349246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1292302.3999999999</v>
      </c>
      <c r="D413" s="2">
        <f>'PR-RAS'!E418</f>
        <v>3329670.6399999997</v>
      </c>
      <c r="E413" s="2">
        <v>0</v>
      </c>
      <c r="F413" s="2">
        <v>0</v>
      </c>
      <c r="G413" s="3">
        <f t="shared" si="12"/>
        <v>3276077.1961599998</v>
      </c>
      <c r="H413" s="3">
        <f t="shared" si="13"/>
        <v>0.76000000024214387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2215464.56</v>
      </c>
      <c r="D415" s="2">
        <f>'PR-RAS'!E420</f>
        <v>3507766.96</v>
      </c>
      <c r="E415" s="2">
        <v>0</v>
      </c>
      <c r="F415" s="2">
        <v>0</v>
      </c>
      <c r="G415" s="3">
        <f t="shared" si="12"/>
        <v>3821633.37072</v>
      </c>
      <c r="H415" s="3">
        <f t="shared" si="13"/>
        <v>0.47999999998137355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20738.919999999998</v>
      </c>
      <c r="D416" s="2">
        <f>'PR-RAS'!E421</f>
        <v>20738.919999999998</v>
      </c>
      <c r="E416" s="2">
        <v>0</v>
      </c>
      <c r="F416" s="2">
        <v>0</v>
      </c>
      <c r="G416" s="3">
        <f t="shared" si="12"/>
        <v>25819.955399999995</v>
      </c>
      <c r="H416" s="3">
        <f t="shared" si="13"/>
        <v>0.16000000000349246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3333549.0100000002</v>
      </c>
      <c r="D417" s="2">
        <f>'PR-RAS'!E422</f>
        <v>3476643.85</v>
      </c>
      <c r="E417" s="2">
        <v>0</v>
      </c>
      <c r="F417" s="2">
        <v>0</v>
      </c>
      <c r="G417" s="3">
        <f t="shared" si="12"/>
        <v>4279324.0713600004</v>
      </c>
      <c r="H417" s="3">
        <f t="shared" si="13"/>
        <v>0.16000000014901161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3026335.2199999997</v>
      </c>
      <c r="D418" s="2">
        <f>'PR-RAS'!E423</f>
        <v>5586359.5199999996</v>
      </c>
      <c r="E418" s="2">
        <v>0</v>
      </c>
      <c r="F418" s="2">
        <v>0</v>
      </c>
      <c r="G418" s="3">
        <f t="shared" si="12"/>
        <v>5921005.6264199987</v>
      </c>
      <c r="H418" s="3">
        <f t="shared" si="13"/>
        <v>0.70000000018626451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307213.7900000005</v>
      </c>
      <c r="D419" s="2">
        <f>'PR-RAS'!E424</f>
        <v>0</v>
      </c>
      <c r="E419" s="2">
        <v>0</v>
      </c>
      <c r="F419" s="2">
        <v>0</v>
      </c>
      <c r="G419" s="3">
        <f t="shared" si="12"/>
        <v>128415.36422000021</v>
      </c>
      <c r="H419" s="3">
        <f t="shared" si="13"/>
        <v>0.20999999949708581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2109715.6699999995</v>
      </c>
      <c r="E420" s="2">
        <v>0</v>
      </c>
      <c r="F420" s="2">
        <v>0</v>
      </c>
      <c r="G420" s="3">
        <f t="shared" si="12"/>
        <v>1767941.7314599995</v>
      </c>
      <c r="H420" s="3">
        <f t="shared" si="13"/>
        <v>0.33000000054016709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17624.75</v>
      </c>
      <c r="E421" s="2">
        <v>0</v>
      </c>
      <c r="F421" s="2">
        <v>0</v>
      </c>
      <c r="G421" s="3">
        <f t="shared" si="12"/>
        <v>14804.789999999999</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289589.04000000004</v>
      </c>
      <c r="D422" s="2">
        <f>'PR-RAS'!E427</f>
        <v>0</v>
      </c>
      <c r="E422" s="2">
        <v>0</v>
      </c>
      <c r="F422" s="2">
        <v>0</v>
      </c>
      <c r="G422" s="3">
        <f t="shared" si="12"/>
        <v>121916.98584000001</v>
      </c>
      <c r="H422" s="3">
        <f t="shared" si="13"/>
        <v>4.0000000037252903E-2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904163.89</v>
      </c>
      <c r="D423" s="2">
        <f>'PR-RAS'!E428</f>
        <v>930638.27</v>
      </c>
      <c r="E423" s="2">
        <v>0</v>
      </c>
      <c r="F423" s="2">
        <v>0</v>
      </c>
      <c r="G423" s="3">
        <f t="shared" si="12"/>
        <v>1167015.86146</v>
      </c>
      <c r="H423" s="3">
        <f t="shared" si="13"/>
        <v>0.38000000000465661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423285.72000000003</v>
      </c>
      <c r="D424" s="2">
        <f>'PR-RAS'!E430</f>
        <v>878403.68</v>
      </c>
      <c r="E424" s="2">
        <v>0</v>
      </c>
      <c r="F424" s="2">
        <v>0</v>
      </c>
      <c r="G424" s="3">
        <f t="shared" si="12"/>
        <v>922179.37283999997</v>
      </c>
      <c r="H424" s="3">
        <f t="shared" si="13"/>
        <v>0.59999999991850927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6766.39</v>
      </c>
      <c r="D425" s="2">
        <f>'PR-RAS'!E431</f>
        <v>2703.39</v>
      </c>
      <c r="E425" s="2">
        <v>0</v>
      </c>
      <c r="F425" s="2">
        <v>0</v>
      </c>
      <c r="G425" s="3">
        <f t="shared" si="12"/>
        <v>5161.4240799999998</v>
      </c>
      <c r="H425" s="3">
        <f t="shared" si="13"/>
        <v>0.78000000000020009</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6766.39</v>
      </c>
      <c r="D431" s="2">
        <f>'PR-RAS'!E437</f>
        <v>2703.39</v>
      </c>
      <c r="E431" s="2">
        <v>0</v>
      </c>
      <c r="F431" s="2">
        <v>0</v>
      </c>
      <c r="G431" s="3">
        <f t="shared" si="12"/>
        <v>5234.4630999999999</v>
      </c>
      <c r="H431" s="3">
        <f t="shared" si="13"/>
        <v>0.78000000000020009</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6766.39</v>
      </c>
      <c r="D432" s="2">
        <f>'PR-RAS'!E438</f>
        <v>2703.39</v>
      </c>
      <c r="E432" s="2">
        <v>0</v>
      </c>
      <c r="F432" s="2">
        <v>0</v>
      </c>
      <c r="G432" s="3">
        <f t="shared" si="12"/>
        <v>5246.63627</v>
      </c>
      <c r="H432" s="3">
        <f t="shared" si="13"/>
        <v>0.78000000000020009</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416519.33</v>
      </c>
      <c r="D485" s="2">
        <f>'PR-RAS'!E491</f>
        <v>875700.29</v>
      </c>
      <c r="E485" s="2">
        <v>0</v>
      </c>
      <c r="F485" s="2">
        <v>0</v>
      </c>
      <c r="G485" s="3">
        <f t="shared" si="12"/>
        <v>1049273.2364400001</v>
      </c>
      <c r="H485" s="3">
        <f t="shared" si="13"/>
        <v>0.62000000005355105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416519.33</v>
      </c>
      <c r="D491" s="2">
        <f>'PR-RAS'!E497</f>
        <v>875700.29</v>
      </c>
      <c r="E491" s="2">
        <v>0</v>
      </c>
      <c r="F491" s="2">
        <v>0</v>
      </c>
      <c r="G491" s="3">
        <f t="shared" si="12"/>
        <v>1062280.7559</v>
      </c>
      <c r="H491" s="3">
        <f t="shared" si="13"/>
        <v>0.62000000005355105</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416519.33</v>
      </c>
      <c r="D492" s="2">
        <f>'PR-RAS'!E498</f>
        <v>875700.29</v>
      </c>
      <c r="E492" s="2">
        <v>0</v>
      </c>
      <c r="F492" s="2">
        <v>0</v>
      </c>
      <c r="G492" s="3">
        <f t="shared" si="12"/>
        <v>1064448.6758100002</v>
      </c>
      <c r="H492" s="3">
        <f t="shared" si="13"/>
        <v>0.62000000005355105</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23100</v>
      </c>
      <c r="D529" s="2">
        <f>'PR-RAS'!E535</f>
        <v>15700</v>
      </c>
      <c r="E529" s="2">
        <v>0</v>
      </c>
      <c r="F529" s="2">
        <v>0</v>
      </c>
      <c r="G529" s="3">
        <f t="shared" ref="G529:G836" si="14">(B529/1000)*(C529*1+D529*2)</f>
        <v>28776</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18100</v>
      </c>
      <c r="D530" s="2">
        <f>'PR-RAS'!E536</f>
        <v>15700</v>
      </c>
      <c r="E530" s="2">
        <v>0</v>
      </c>
      <c r="F530" s="2">
        <v>0</v>
      </c>
      <c r="G530" s="3">
        <f t="shared" si="14"/>
        <v>26185.5</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18100</v>
      </c>
      <c r="D536" s="2">
        <f>'PR-RAS'!E542</f>
        <v>15700</v>
      </c>
      <c r="E536" s="2">
        <v>0</v>
      </c>
      <c r="F536" s="2">
        <v>0</v>
      </c>
      <c r="G536" s="3">
        <f t="shared" si="14"/>
        <v>26482.5</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18100</v>
      </c>
      <c r="D537" s="2">
        <f>'PR-RAS'!E543</f>
        <v>15700</v>
      </c>
      <c r="E537" s="2">
        <v>0</v>
      </c>
      <c r="F537" s="2">
        <v>0</v>
      </c>
      <c r="G537" s="3">
        <f t="shared" si="14"/>
        <v>26532</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5000</v>
      </c>
      <c r="D578" s="2">
        <f>'PR-RAS'!E584</f>
        <v>0</v>
      </c>
      <c r="E578" s="2">
        <v>0</v>
      </c>
      <c r="F578" s="2">
        <v>0</v>
      </c>
      <c r="G578" s="3">
        <f t="shared" si="14"/>
        <v>2885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5000</v>
      </c>
      <c r="D583" s="2">
        <f>'PR-RAS'!E589</f>
        <v>0</v>
      </c>
      <c r="E583" s="2">
        <v>0</v>
      </c>
      <c r="F583" s="2">
        <v>0</v>
      </c>
      <c r="G583" s="3">
        <f t="shared" si="14"/>
        <v>2910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5000</v>
      </c>
      <c r="D584" s="2">
        <f>'PR-RAS'!E590</f>
        <v>0</v>
      </c>
      <c r="E584" s="2">
        <v>0</v>
      </c>
      <c r="F584" s="2">
        <v>0</v>
      </c>
      <c r="G584" s="3">
        <f t="shared" si="14"/>
        <v>2915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400185.72000000003</v>
      </c>
      <c r="D633" s="2">
        <f>'PR-RAS'!E639</f>
        <v>862703.68</v>
      </c>
      <c r="E633" s="2">
        <v>0</v>
      </c>
      <c r="F633" s="2">
        <v>0</v>
      </c>
      <c r="G633" s="3">
        <f t="shared" si="14"/>
        <v>1343374.82656</v>
      </c>
      <c r="H633" s="3">
        <f t="shared" si="15"/>
        <v>0.59999999991850927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356599.71</v>
      </c>
      <c r="D635" s="2">
        <f>'PR-RAS'!E641</f>
        <v>756785.43</v>
      </c>
      <c r="E635" s="2">
        <v>0</v>
      </c>
      <c r="F635" s="2">
        <v>0</v>
      </c>
      <c r="G635" s="3">
        <f t="shared" si="14"/>
        <v>1185688.1413800002</v>
      </c>
      <c r="H635" s="3">
        <f t="shared" si="15"/>
        <v>0.72000000003026798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3756834.7300000004</v>
      </c>
      <c r="D637" s="2">
        <f>'PR-RAS'!E643</f>
        <v>4355047.53</v>
      </c>
      <c r="E637" s="2">
        <v>0</v>
      </c>
      <c r="F637" s="2">
        <v>0</v>
      </c>
      <c r="G637" s="3">
        <f t="shared" si="14"/>
        <v>7928967.3464400005</v>
      </c>
      <c r="H637" s="3">
        <f t="shared" si="15"/>
        <v>0.73999999929219484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3049435.2199999997</v>
      </c>
      <c r="D638" s="2">
        <f>'PR-RAS'!E644</f>
        <v>5602059.5199999996</v>
      </c>
      <c r="E638" s="2">
        <v>0</v>
      </c>
      <c r="F638" s="2">
        <v>0</v>
      </c>
      <c r="G638" s="3">
        <f t="shared" si="14"/>
        <v>9079514.0636199992</v>
      </c>
      <c r="H638" s="3">
        <f t="shared" si="15"/>
        <v>0.70000000018626451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707399.51000000071</v>
      </c>
      <c r="D639" s="2">
        <f>'PR-RAS'!E645</f>
        <v>0</v>
      </c>
      <c r="E639" s="2">
        <v>0</v>
      </c>
      <c r="F639" s="2">
        <v>0</v>
      </c>
      <c r="G639" s="3">
        <f t="shared" si="14"/>
        <v>451320.88738000044</v>
      </c>
      <c r="H639" s="3">
        <f t="shared" si="15"/>
        <v>0.48999999929219484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1247011.9899999993</v>
      </c>
      <c r="E640" s="2">
        <v>0</v>
      </c>
      <c r="F640" s="2">
        <v>0</v>
      </c>
      <c r="G640" s="3">
        <f t="shared" si="14"/>
        <v>1593681.3232199992</v>
      </c>
      <c r="H640" s="3">
        <f t="shared" si="15"/>
        <v>1.0000000707805157E-2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67010.669999999984</v>
      </c>
      <c r="D641" s="2">
        <f>'PR-RAS'!E647</f>
        <v>774410.18</v>
      </c>
      <c r="E641" s="2">
        <v>0</v>
      </c>
      <c r="F641" s="2">
        <v>0</v>
      </c>
      <c r="G641" s="3">
        <f t="shared" si="14"/>
        <v>1034131.8592000001</v>
      </c>
      <c r="H641" s="3">
        <f t="shared" si="15"/>
        <v>0.51000000006752089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774410.18000000063</v>
      </c>
      <c r="D643" s="2">
        <f>'PR-RAS'!E649</f>
        <v>0</v>
      </c>
      <c r="E643" s="2">
        <v>0</v>
      </c>
      <c r="F643" s="2">
        <v>0</v>
      </c>
      <c r="G643" s="3">
        <f t="shared" si="14"/>
        <v>497171.33556000044</v>
      </c>
      <c r="H643" s="3">
        <f t="shared" si="15"/>
        <v>0.18000000063329935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472601.80999999924</v>
      </c>
      <c r="E644" s="2">
        <v>0</v>
      </c>
      <c r="F644" s="2">
        <v>0</v>
      </c>
      <c r="G644" s="3">
        <f t="shared" si="14"/>
        <v>607765.927659999</v>
      </c>
      <c r="H644" s="3">
        <f t="shared" si="15"/>
        <v>0.1900000007590279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138962.12</v>
      </c>
      <c r="D646" s="2">
        <f>'PR-RAS'!E653</f>
        <v>859335.95</v>
      </c>
      <c r="E646" s="2">
        <v>0</v>
      </c>
      <c r="F646" s="2">
        <v>0</v>
      </c>
      <c r="G646" s="3">
        <f t="shared" si="14"/>
        <v>1198173.9429000001</v>
      </c>
      <c r="H646" s="3">
        <f t="shared" si="15"/>
        <v>0.17000000004190952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3438753.68</v>
      </c>
      <c r="D647" s="2">
        <f>'PR-RAS'!E654</f>
        <v>3658363.28</v>
      </c>
      <c r="E647" s="2">
        <v>0</v>
      </c>
      <c r="F647" s="2">
        <v>0</v>
      </c>
      <c r="G647" s="3">
        <f t="shared" si="14"/>
        <v>6948040.2350400006</v>
      </c>
      <c r="H647" s="3">
        <f t="shared" si="15"/>
        <v>0.59999999962747097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2718379.85</v>
      </c>
      <c r="D648" s="2">
        <f>'PR-RAS'!E655</f>
        <v>4459226.03</v>
      </c>
      <c r="E648" s="2">
        <v>0</v>
      </c>
      <c r="F648" s="2">
        <v>0</v>
      </c>
      <c r="G648" s="3">
        <f t="shared" si="14"/>
        <v>7529030.2457699999</v>
      </c>
      <c r="H648" s="3">
        <f t="shared" si="15"/>
        <v>0.18000000016763806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859335.95000000019</v>
      </c>
      <c r="D649" s="2">
        <f>'PR-RAS'!E656</f>
        <v>58473.199999999255</v>
      </c>
      <c r="E649" s="2">
        <v>0</v>
      </c>
      <c r="F649" s="2">
        <v>0</v>
      </c>
      <c r="G649" s="3">
        <f t="shared" si="14"/>
        <v>632630.96279999916</v>
      </c>
      <c r="H649" s="3">
        <f t="shared" si="15"/>
        <v>0.24999999906867743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v>
      </c>
      <c r="D650" s="2">
        <f>'PR-RAS'!E657</f>
        <v>12</v>
      </c>
      <c r="E650" s="2">
        <v>0</v>
      </c>
      <c r="F650" s="2">
        <v>0</v>
      </c>
      <c r="G650" s="3">
        <f t="shared" si="14"/>
        <v>22.715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12</v>
      </c>
      <c r="E652" s="2">
        <v>0</v>
      </c>
      <c r="F652" s="2">
        <v>0</v>
      </c>
      <c r="G652" s="3">
        <f t="shared" si="14"/>
        <v>22.785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51.87</v>
      </c>
      <c r="D655" s="2">
        <f>'PR-RAS'!E662</f>
        <v>92.72</v>
      </c>
      <c r="E655" s="2">
        <v>0</v>
      </c>
      <c r="F655" s="2">
        <v>0</v>
      </c>
      <c r="G655" s="3">
        <f t="shared" si="14"/>
        <v>155.20074</v>
      </c>
      <c r="H655" s="3">
        <f t="shared" si="15"/>
        <v>0.41000000000000369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903.73</v>
      </c>
      <c r="E656" s="2">
        <v>0</v>
      </c>
      <c r="F656" s="2">
        <v>0</v>
      </c>
      <c r="G656" s="3">
        <f t="shared" ref="G656:G657" si="16">(B656/1000)*(C656*1+D656*2)</f>
        <v>1183.8863000000001</v>
      </c>
      <c r="H656" s="3">
        <f t="shared" ref="H656:H657" si="17">ABS(C656-ROUND(C656,0))+ABS(D656-ROUND(D656,0))</f>
        <v>0.26999999999998181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38280.39</v>
      </c>
      <c r="E657" s="2">
        <v>0</v>
      </c>
      <c r="F657" s="2">
        <v>0</v>
      </c>
      <c r="G657" s="3">
        <f t="shared" si="16"/>
        <v>50223.871680000004</v>
      </c>
      <c r="H657" s="3">
        <f t="shared" si="17"/>
        <v>0.38999999999941792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53.08</v>
      </c>
      <c r="D660" s="2">
        <f>'PR-RAS'!E667</f>
        <v>0</v>
      </c>
      <c r="E660" s="2">
        <v>0</v>
      </c>
      <c r="F660" s="2">
        <v>0</v>
      </c>
      <c r="G660" s="3">
        <f t="shared" si="14"/>
        <v>34.97972</v>
      </c>
      <c r="H660" s="3">
        <f t="shared" si="15"/>
        <v>7.9999999999998295E-2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800</v>
      </c>
      <c r="D662" s="2">
        <f>'PR-RAS'!E669</f>
        <v>1280</v>
      </c>
      <c r="E662" s="2">
        <v>0</v>
      </c>
      <c r="F662" s="2">
        <v>0</v>
      </c>
      <c r="G662" s="3">
        <f t="shared" si="14"/>
        <v>2220.96</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975</v>
      </c>
      <c r="D663" s="2">
        <f>'PR-RAS'!E670</f>
        <v>12067.08</v>
      </c>
      <c r="E663" s="2">
        <v>0</v>
      </c>
      <c r="F663" s="2">
        <v>0</v>
      </c>
      <c r="G663" s="3">
        <f t="shared" si="14"/>
        <v>16622.263920000001</v>
      </c>
      <c r="H663" s="3">
        <f t="shared" si="15"/>
        <v>7.999999999992724E-2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708226.78</v>
      </c>
      <c r="D666" s="2">
        <f>'PR-RAS'!E673</f>
        <v>199067.53</v>
      </c>
      <c r="E666" s="2">
        <v>0</v>
      </c>
      <c r="F666" s="2">
        <v>0</v>
      </c>
      <c r="G666" s="3">
        <f t="shared" si="14"/>
        <v>735730.62360000005</v>
      </c>
      <c r="H666" s="3">
        <f t="shared" si="15"/>
        <v>0.68999999997322448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37900</v>
      </c>
      <c r="D667" s="2">
        <f>'PR-RAS'!E674</f>
        <v>49304.51</v>
      </c>
      <c r="E667" s="2">
        <v>0</v>
      </c>
      <c r="F667" s="2">
        <v>0</v>
      </c>
      <c r="G667" s="3">
        <f t="shared" si="14"/>
        <v>90915.007320000019</v>
      </c>
      <c r="H667" s="3">
        <f t="shared" si="15"/>
        <v>0.48999999999796273</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6029.12</v>
      </c>
      <c r="D670" s="2">
        <f>'PR-RAS'!E677</f>
        <v>6975.73</v>
      </c>
      <c r="E670" s="2">
        <v>0</v>
      </c>
      <c r="F670" s="2">
        <v>0</v>
      </c>
      <c r="G670" s="3">
        <f t="shared" si="14"/>
        <v>13367.008019999999</v>
      </c>
      <c r="H670" s="3">
        <f t="shared" si="15"/>
        <v>0.39000000000032742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40000</v>
      </c>
      <c r="E674" s="2">
        <v>0</v>
      </c>
      <c r="F674" s="2">
        <v>0</v>
      </c>
      <c r="G674" s="3">
        <f t="shared" si="14"/>
        <v>53840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10947.23</v>
      </c>
      <c r="D695" s="2">
        <f>'PR-RAS'!E702</f>
        <v>29043.37</v>
      </c>
      <c r="E695" s="2">
        <v>0</v>
      </c>
      <c r="F695" s="2">
        <v>0</v>
      </c>
      <c r="G695" s="3">
        <f t="shared" si="14"/>
        <v>47909.57518</v>
      </c>
      <c r="H695" s="3">
        <f t="shared" si="15"/>
        <v>0.59999999999854481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272347.2</v>
      </c>
      <c r="D699" s="2">
        <f>'PR-RAS'!E706</f>
        <v>817530.58</v>
      </c>
      <c r="E699" s="2">
        <v>0</v>
      </c>
      <c r="F699" s="2">
        <v>0</v>
      </c>
      <c r="G699" s="3">
        <f t="shared" si="14"/>
        <v>1331371.0352799997</v>
      </c>
      <c r="H699" s="3">
        <f t="shared" si="15"/>
        <v>0.62000000005355105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15285.84</v>
      </c>
      <c r="E704" s="2">
        <v>0</v>
      </c>
      <c r="F704" s="2">
        <v>0</v>
      </c>
      <c r="G704" s="3">
        <f t="shared" ref="G704:G707" si="20">(B704/1000)*(C704*1+D704*2)</f>
        <v>21491.891039999999</v>
      </c>
      <c r="H704" s="3">
        <f t="shared" ref="H704:H707" si="21">ABS(C704-ROUND(C704,0))+ABS(D704-ROUND(D704,0))</f>
        <v>0.15999999999985448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958.17</v>
      </c>
      <c r="D726" s="2">
        <f>'PR-RAS'!E733</f>
        <v>0</v>
      </c>
      <c r="E726" s="2">
        <v>0</v>
      </c>
      <c r="F726" s="2">
        <v>0</v>
      </c>
      <c r="G726" s="3">
        <f t="shared" si="14"/>
        <v>694.67324999999994</v>
      </c>
      <c r="H726" s="3">
        <f t="shared" si="15"/>
        <v>0.16999999999995907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1189.42</v>
      </c>
      <c r="D727" s="2">
        <f>'PR-RAS'!E734</f>
        <v>1478.04</v>
      </c>
      <c r="E727" s="2">
        <v>0</v>
      </c>
      <c r="F727" s="2">
        <v>0</v>
      </c>
      <c r="G727" s="3">
        <f t="shared" si="14"/>
        <v>3009.6329999999998</v>
      </c>
      <c r="H727" s="3">
        <f t="shared" si="15"/>
        <v>0.46000000000003638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2430.84</v>
      </c>
      <c r="D729" s="2">
        <f>'PR-RAS'!E736</f>
        <v>8859.75</v>
      </c>
      <c r="E729" s="2">
        <v>0</v>
      </c>
      <c r="F729" s="2">
        <v>0</v>
      </c>
      <c r="G729" s="3">
        <f t="shared" si="14"/>
        <v>14669.44752</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4002.51</v>
      </c>
      <c r="D730" s="2">
        <f>'PR-RAS'!E737</f>
        <v>1419.34</v>
      </c>
      <c r="E730" s="2">
        <v>0</v>
      </c>
      <c r="F730" s="2">
        <v>0</v>
      </c>
      <c r="G730" s="3">
        <f t="shared" si="14"/>
        <v>4987.2275100000006</v>
      </c>
      <c r="H730" s="3">
        <f t="shared" si="15"/>
        <v>0.82999999999969987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16111.38</v>
      </c>
      <c r="D731" s="2">
        <f>'PR-RAS'!E738</f>
        <v>14697.44</v>
      </c>
      <c r="E731" s="2">
        <v>0</v>
      </c>
      <c r="F731" s="2">
        <v>0</v>
      </c>
      <c r="G731" s="3">
        <f t="shared" si="14"/>
        <v>33219.569799999997</v>
      </c>
      <c r="H731" s="3">
        <f t="shared" si="15"/>
        <v>0.81999999999970896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32838.93</v>
      </c>
      <c r="D734" s="2">
        <f>'PR-RAS'!E741</f>
        <v>18568.939999999999</v>
      </c>
      <c r="E734" s="2">
        <v>0</v>
      </c>
      <c r="F734" s="2">
        <v>0</v>
      </c>
      <c r="G734" s="3">
        <f t="shared" si="14"/>
        <v>51293.001729999996</v>
      </c>
      <c r="H734" s="3">
        <f t="shared" si="15"/>
        <v>0.13000000000101863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7658.98</v>
      </c>
      <c r="D753" s="2">
        <f>'PR-RAS'!E760</f>
        <v>11055.45</v>
      </c>
      <c r="E753" s="2">
        <v>0</v>
      </c>
      <c r="F753" s="2">
        <v>0</v>
      </c>
      <c r="G753" s="3">
        <f t="shared" si="14"/>
        <v>22386.94976</v>
      </c>
      <c r="H753" s="3">
        <f t="shared" si="15"/>
        <v>0.47000000000116415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17790.400000000001</v>
      </c>
      <c r="E771" s="2">
        <v>0</v>
      </c>
      <c r="F771" s="2">
        <v>0</v>
      </c>
      <c r="G771" s="3">
        <f t="shared" si="14"/>
        <v>27397.216000000004</v>
      </c>
      <c r="H771" s="3">
        <f t="shared" si="15"/>
        <v>0.40000000000145519</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297</v>
      </c>
      <c r="D775" s="2">
        <f>'PR-RAS'!E782</f>
        <v>297</v>
      </c>
      <c r="E775" s="2">
        <v>0</v>
      </c>
      <c r="F775" s="2">
        <v>0</v>
      </c>
      <c r="G775" s="3">
        <f t="shared" si="14"/>
        <v>689.63400000000001</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41540.620000000003</v>
      </c>
      <c r="E785" s="2">
        <v>0</v>
      </c>
      <c r="F785" s="2">
        <v>0</v>
      </c>
      <c r="G785" s="3">
        <f t="shared" si="14"/>
        <v>65135.692160000006</v>
      </c>
      <c r="H785" s="3">
        <f t="shared" si="15"/>
        <v>0.37999999999738066</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153818.56</v>
      </c>
      <c r="D836" s="2">
        <f>'PR-RAS'!E843</f>
        <v>116030.41</v>
      </c>
      <c r="E836" s="2">
        <v>0</v>
      </c>
      <c r="F836" s="2">
        <v>0</v>
      </c>
      <c r="G836" s="3">
        <f t="shared" si="14"/>
        <v>322209.28229999996</v>
      </c>
      <c r="H836" s="3">
        <f t="shared" si="15"/>
        <v>0.85000000000582077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1994.5</v>
      </c>
      <c r="D837" s="2">
        <f>'PR-RAS'!E844</f>
        <v>1700</v>
      </c>
      <c r="E837" s="2">
        <v>0</v>
      </c>
      <c r="F837" s="2">
        <v>0</v>
      </c>
      <c r="G837" s="3">
        <f t="shared" ref="G837:G1010" si="34">(B837/1000)*(C837*1+D837*2)</f>
        <v>4509.8019999999997</v>
      </c>
      <c r="H837" s="3">
        <f t="shared" ref="H837:H1095" si="35">ABS(C837-ROUND(C837,0))+ABS(D837-ROUND(D837,0))</f>
        <v>0.5</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37390</v>
      </c>
      <c r="D843" s="2">
        <f>'PR-RAS'!E850</f>
        <v>56220</v>
      </c>
      <c r="E843" s="2">
        <v>0</v>
      </c>
      <c r="F843" s="2">
        <v>0</v>
      </c>
      <c r="G843" s="3">
        <f t="shared" si="34"/>
        <v>126156.86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7233.74</v>
      </c>
      <c r="D845" s="2">
        <f>'PR-RAS'!E852</f>
        <v>8142.46</v>
      </c>
      <c r="E845" s="2">
        <v>0</v>
      </c>
      <c r="F845" s="2">
        <v>0</v>
      </c>
      <c r="G845" s="3">
        <f t="shared" si="34"/>
        <v>19849.749039999999</v>
      </c>
      <c r="H845" s="3">
        <f t="shared" si="35"/>
        <v>0.72000000000025466</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31733.84</v>
      </c>
      <c r="D848" s="2">
        <f>'PR-RAS'!E855</f>
        <v>26344.13</v>
      </c>
      <c r="E848" s="2">
        <v>0</v>
      </c>
      <c r="F848" s="2">
        <v>0</v>
      </c>
      <c r="G848" s="3">
        <f t="shared" si="34"/>
        <v>71505.518700000001</v>
      </c>
      <c r="H848" s="3">
        <f t="shared" si="35"/>
        <v>0.29000000000087311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84036.9</v>
      </c>
      <c r="D850" s="2">
        <f>'PR-RAS'!E857</f>
        <v>123217.22</v>
      </c>
      <c r="E850" s="2">
        <v>0</v>
      </c>
      <c r="F850" s="2">
        <v>0</v>
      </c>
      <c r="G850" s="3">
        <f t="shared" si="34"/>
        <v>280570.16765999998</v>
      </c>
      <c r="H850" s="3">
        <f t="shared" si="35"/>
        <v>0.32000000000698492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6766.39</v>
      </c>
      <c r="D866" s="2">
        <f>'PR-RAS'!E873</f>
        <v>2703.39</v>
      </c>
      <c r="E866" s="2">
        <v>0</v>
      </c>
      <c r="F866" s="2">
        <v>0</v>
      </c>
      <c r="G866" s="3">
        <f t="shared" si="34"/>
        <v>10529.79205</v>
      </c>
      <c r="H866" s="3">
        <f t="shared" si="35"/>
        <v>0.78000000000020009</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416519.33</v>
      </c>
      <c r="D899" s="2">
        <f>'PR-RAS'!E906</f>
        <v>875700.29</v>
      </c>
      <c r="E899" s="2">
        <v>0</v>
      </c>
      <c r="F899" s="2">
        <v>0</v>
      </c>
      <c r="G899" s="3">
        <f t="shared" si="34"/>
        <v>1946792.0791800001</v>
      </c>
      <c r="H899" s="3">
        <f t="shared" si="35"/>
        <v>0.62000000005355105</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8836475.3099999987</v>
      </c>
      <c r="D1011" s="7">
        <f>BILANCA!E6</f>
        <v>14427319.850000001</v>
      </c>
      <c r="E1011" s="7">
        <v>0</v>
      </c>
      <c r="F1011" s="7">
        <v>0</v>
      </c>
      <c r="G1011" s="8">
        <f t="shared" ref="G1011:G1306" si="38">B1011/1000*C1011+B1011/500*D1011</f>
        <v>37691.115010000001</v>
      </c>
      <c r="H1011" s="8">
        <f t="shared" si="35"/>
        <v>0.45999999716877937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6916034.2499999991</v>
      </c>
      <c r="D1012" s="2">
        <f>BILANCA!E7</f>
        <v>13289178.520000001</v>
      </c>
      <c r="E1012" s="2">
        <v>0</v>
      </c>
      <c r="F1012" s="2">
        <v>0</v>
      </c>
      <c r="G1012" s="3">
        <f t="shared" si="38"/>
        <v>66988.782579999999</v>
      </c>
      <c r="H1012" s="3">
        <f t="shared" si="35"/>
        <v>0.72999999765306711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1273963.5900000001</v>
      </c>
      <c r="D1013" s="2">
        <f>BILANCA!E8</f>
        <v>1444741.94</v>
      </c>
      <c r="E1013" s="2">
        <v>0</v>
      </c>
      <c r="F1013" s="2">
        <v>0</v>
      </c>
      <c r="G1013" s="3">
        <f t="shared" si="38"/>
        <v>12490.342409999999</v>
      </c>
      <c r="H1013" s="3">
        <f t="shared" si="35"/>
        <v>0.46999999997206032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1263818.5900000001</v>
      </c>
      <c r="D1014" s="2">
        <f>BILANCA!E9</f>
        <v>1027268.89</v>
      </c>
      <c r="E1014" s="2">
        <v>0</v>
      </c>
      <c r="F1014" s="2">
        <v>0</v>
      </c>
      <c r="G1014" s="3">
        <f t="shared" si="38"/>
        <v>13273.425480000002</v>
      </c>
      <c r="H1014" s="3">
        <f t="shared" si="35"/>
        <v>0.51999999990221113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10145</v>
      </c>
      <c r="D1015" s="2">
        <f>BILANCA!E10</f>
        <v>417473.05</v>
      </c>
      <c r="E1015" s="2">
        <v>0</v>
      </c>
      <c r="F1015" s="2">
        <v>0</v>
      </c>
      <c r="G1015" s="3">
        <f t="shared" si="38"/>
        <v>4225.4555</v>
      </c>
      <c r="H1015" s="3">
        <f t="shared" si="35"/>
        <v>4.9999999988358468E-2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5415574.4499999993</v>
      </c>
      <c r="D1017" s="2">
        <f>BILANCA!E12</f>
        <v>11593668.680000002</v>
      </c>
      <c r="E1017" s="2">
        <v>0</v>
      </c>
      <c r="F1017" s="2">
        <v>0</v>
      </c>
      <c r="G1017" s="3">
        <f t="shared" si="38"/>
        <v>200220.38267000002</v>
      </c>
      <c r="H1017" s="3">
        <f t="shared" si="35"/>
        <v>0.76999999769032001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5283859.7499999991</v>
      </c>
      <c r="D1018" s="2">
        <f>BILANCA!E13</f>
        <v>11243703.84</v>
      </c>
      <c r="E1018" s="2">
        <v>0</v>
      </c>
      <c r="F1018" s="2">
        <v>0</v>
      </c>
      <c r="G1018" s="3">
        <f t="shared" si="38"/>
        <v>222170.13944</v>
      </c>
      <c r="H1018" s="3">
        <f t="shared" si="35"/>
        <v>0.41000000108033419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16300</v>
      </c>
      <c r="E1019" s="2">
        <v>0</v>
      </c>
      <c r="F1019" s="2">
        <v>0</v>
      </c>
      <c r="G1019" s="3">
        <f t="shared" si="38"/>
        <v>293.39999999999998</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4652536.0599999996</v>
      </c>
      <c r="D1020" s="2">
        <f>BILANCA!E15</f>
        <v>5092886.95</v>
      </c>
      <c r="E1020" s="2">
        <v>0</v>
      </c>
      <c r="F1020" s="2">
        <v>0</v>
      </c>
      <c r="G1020" s="3">
        <f t="shared" si="38"/>
        <v>148383.09960000002</v>
      </c>
      <c r="H1020" s="3">
        <f t="shared" si="35"/>
        <v>0.10999999940395355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2134241.8199999998</v>
      </c>
      <c r="D1021" s="2">
        <f>BILANCA!E16</f>
        <v>8534213.6099999994</v>
      </c>
      <c r="E1021" s="2">
        <v>0</v>
      </c>
      <c r="F1021" s="2">
        <v>0</v>
      </c>
      <c r="G1021" s="3">
        <f t="shared" si="38"/>
        <v>211229.35943999997</v>
      </c>
      <c r="H1021" s="3">
        <f t="shared" si="35"/>
        <v>0.57000000076368451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430226.73</v>
      </c>
      <c r="D1022" s="2">
        <f>BILANCA!E17</f>
        <v>920462.56</v>
      </c>
      <c r="E1022" s="2">
        <v>0</v>
      </c>
      <c r="F1022" s="2">
        <v>0</v>
      </c>
      <c r="G1022" s="3">
        <f t="shared" si="38"/>
        <v>27253.822200000002</v>
      </c>
      <c r="H1022" s="3">
        <f t="shared" si="35"/>
        <v>0.7099999999627471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1933144.86</v>
      </c>
      <c r="D1023" s="2">
        <f>BILANCA!E18</f>
        <v>3320159.28</v>
      </c>
      <c r="E1023" s="2">
        <v>0</v>
      </c>
      <c r="F1023" s="2">
        <v>0</v>
      </c>
      <c r="G1023" s="3">
        <f t="shared" si="38"/>
        <v>111455.02446</v>
      </c>
      <c r="H1023" s="3">
        <f t="shared" si="35"/>
        <v>0.41999999969266355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107903.20999999996</v>
      </c>
      <c r="D1024" s="2">
        <f>BILANCA!E19</f>
        <v>286234.64000000007</v>
      </c>
      <c r="E1024" s="2">
        <v>0</v>
      </c>
      <c r="F1024" s="2">
        <v>0</v>
      </c>
      <c r="G1024" s="3">
        <f t="shared" si="38"/>
        <v>9525.2148600000019</v>
      </c>
      <c r="H1024" s="3">
        <f t="shared" si="35"/>
        <v>0.5699999998905696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44139.57</v>
      </c>
      <c r="D1025" s="2">
        <f>BILANCA!E20</f>
        <v>44139.57</v>
      </c>
      <c r="E1025" s="2">
        <v>0</v>
      </c>
      <c r="F1025" s="2">
        <v>0</v>
      </c>
      <c r="G1025" s="3">
        <f t="shared" si="38"/>
        <v>1986.2806499999997</v>
      </c>
      <c r="H1025" s="3">
        <f t="shared" si="35"/>
        <v>0.86000000000058208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1185.21</v>
      </c>
      <c r="D1026" s="2">
        <f>BILANCA!E21</f>
        <v>1185.21</v>
      </c>
      <c r="E1026" s="2">
        <v>0</v>
      </c>
      <c r="F1026" s="2">
        <v>0</v>
      </c>
      <c r="G1026" s="3">
        <f t="shared" si="38"/>
        <v>56.890080000000005</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8998.68</v>
      </c>
      <c r="D1027" s="2">
        <f>BILANCA!E22</f>
        <v>8998.68</v>
      </c>
      <c r="E1027" s="2">
        <v>0</v>
      </c>
      <c r="F1027" s="2">
        <v>0</v>
      </c>
      <c r="G1027" s="3">
        <f t="shared" si="38"/>
        <v>458.93268</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3651.07</v>
      </c>
      <c r="D1030" s="2">
        <f>BILANCA!E25</f>
        <v>3651.07</v>
      </c>
      <c r="E1030" s="2">
        <v>0</v>
      </c>
      <c r="F1030" s="2">
        <v>0</v>
      </c>
      <c r="G1030" s="3">
        <f t="shared" si="38"/>
        <v>219.0642</v>
      </c>
      <c r="H1030" s="3">
        <f t="shared" si="35"/>
        <v>0.14000000000032742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373163.66</v>
      </c>
      <c r="D1031" s="2">
        <f>BILANCA!E26</f>
        <v>617387.43000000005</v>
      </c>
      <c r="E1031" s="2">
        <v>0</v>
      </c>
      <c r="F1031" s="2">
        <v>0</v>
      </c>
      <c r="G1031" s="3">
        <f t="shared" si="38"/>
        <v>33766.708920000005</v>
      </c>
      <c r="H1031" s="3">
        <f t="shared" si="35"/>
        <v>0.77000000007683411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323234.98</v>
      </c>
      <c r="D1033" s="2">
        <f>BILANCA!E28</f>
        <v>389127.32</v>
      </c>
      <c r="E1033" s="2">
        <v>0</v>
      </c>
      <c r="F1033" s="2">
        <v>0</v>
      </c>
      <c r="G1033" s="3">
        <f t="shared" si="38"/>
        <v>25334.261259999999</v>
      </c>
      <c r="H1033" s="3">
        <f t="shared" si="35"/>
        <v>0.34000000002561137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22556.210000000003</v>
      </c>
      <c r="E1034" s="2">
        <v>0</v>
      </c>
      <c r="F1034" s="2">
        <v>0</v>
      </c>
      <c r="G1034" s="3">
        <f t="shared" si="38"/>
        <v>1082.6980800000001</v>
      </c>
      <c r="H1034" s="3">
        <f t="shared" si="35"/>
        <v>0.21000000000276486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21235.65</v>
      </c>
      <c r="D1035" s="2">
        <f>BILANCA!E30</f>
        <v>47315.65</v>
      </c>
      <c r="E1035" s="2">
        <v>0</v>
      </c>
      <c r="F1035" s="2">
        <v>0</v>
      </c>
      <c r="G1035" s="3">
        <f t="shared" si="38"/>
        <v>2896.6737500000004</v>
      </c>
      <c r="H1035" s="3">
        <f t="shared" si="35"/>
        <v>0.69999999999708962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21235.65</v>
      </c>
      <c r="D1039" s="2">
        <f>BILANCA!E34</f>
        <v>24759.439999999999</v>
      </c>
      <c r="E1039" s="2">
        <v>0</v>
      </c>
      <c r="F1039" s="2">
        <v>0</v>
      </c>
      <c r="G1039" s="3">
        <f t="shared" si="38"/>
        <v>2051.8813700000001</v>
      </c>
      <c r="H1039" s="3">
        <f t="shared" si="35"/>
        <v>0.78999999999723514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10597.61</v>
      </c>
      <c r="D1040" s="2">
        <f>BILANCA!E35</f>
        <v>10597.61</v>
      </c>
      <c r="E1040" s="2">
        <v>0</v>
      </c>
      <c r="F1040" s="2">
        <v>0</v>
      </c>
      <c r="G1040" s="3">
        <f t="shared" si="38"/>
        <v>953.78489999999988</v>
      </c>
      <c r="H1040" s="3">
        <f t="shared" si="35"/>
        <v>0.77999999999883585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10597.61</v>
      </c>
      <c r="D1042" s="2">
        <f>BILANCA!E37</f>
        <v>10597.61</v>
      </c>
      <c r="E1042" s="2">
        <v>0</v>
      </c>
      <c r="F1042" s="2">
        <v>0</v>
      </c>
      <c r="G1042" s="3">
        <f t="shared" si="38"/>
        <v>1017.3705600000001</v>
      </c>
      <c r="H1042" s="3">
        <f t="shared" si="35"/>
        <v>0.77999999999883585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13213.880000000001</v>
      </c>
      <c r="D1050" s="2">
        <f>BILANCA!E45</f>
        <v>30576.38</v>
      </c>
      <c r="E1050" s="2">
        <v>0</v>
      </c>
      <c r="F1050" s="2">
        <v>0</v>
      </c>
      <c r="G1050" s="3">
        <f t="shared" si="38"/>
        <v>2974.6656000000003</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5397.26</v>
      </c>
      <c r="D1052" s="2">
        <f>BILANCA!E47</f>
        <v>7397.26</v>
      </c>
      <c r="E1052" s="2">
        <v>0</v>
      </c>
      <c r="F1052" s="2">
        <v>0</v>
      </c>
      <c r="G1052" s="3">
        <f t="shared" si="38"/>
        <v>848.0547600000001</v>
      </c>
      <c r="H1052" s="3">
        <f t="shared" si="35"/>
        <v>0.52000000000043656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10866.68</v>
      </c>
      <c r="D1053" s="2">
        <f>BILANCA!E48</f>
        <v>26229.18</v>
      </c>
      <c r="E1053" s="2">
        <v>0</v>
      </c>
      <c r="F1053" s="2">
        <v>0</v>
      </c>
      <c r="G1053" s="3">
        <f t="shared" si="38"/>
        <v>2722.9767200000001</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3050.06</v>
      </c>
      <c r="D1055" s="2">
        <f>BILANCA!E50</f>
        <v>3050.06</v>
      </c>
      <c r="E1055" s="2">
        <v>0</v>
      </c>
      <c r="F1055" s="2">
        <v>0</v>
      </c>
      <c r="G1055" s="3">
        <f t="shared" si="38"/>
        <v>411.75810000000001</v>
      </c>
      <c r="H1055" s="3">
        <f t="shared" si="35"/>
        <v>0.11999999999989086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71566.48</v>
      </c>
      <c r="D1059" s="2">
        <f>BILANCA!E54</f>
        <v>116030.08</v>
      </c>
      <c r="E1059" s="2">
        <v>0</v>
      </c>
      <c r="F1059" s="2">
        <v>0</v>
      </c>
      <c r="G1059" s="3">
        <f t="shared" si="38"/>
        <v>14877.70536</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71566.48</v>
      </c>
      <c r="D1060" s="2">
        <f>BILANCA!E55</f>
        <v>116030.08</v>
      </c>
      <c r="E1060" s="2">
        <v>0</v>
      </c>
      <c r="F1060" s="2">
        <v>0</v>
      </c>
      <c r="G1060" s="3">
        <f t="shared" si="38"/>
        <v>15181.332000000002</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226496.21</v>
      </c>
      <c r="D1061" s="2">
        <f>BILANCA!E56</f>
        <v>250767.9</v>
      </c>
      <c r="E1061" s="2">
        <v>0</v>
      </c>
      <c r="F1061" s="2">
        <v>0</v>
      </c>
      <c r="G1061" s="3">
        <f t="shared" si="38"/>
        <v>37129.632509999996</v>
      </c>
      <c r="H1061" s="3">
        <f t="shared" si="35"/>
        <v>0.30999999999767169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226496.21</v>
      </c>
      <c r="D1062" s="2">
        <f>BILANCA!E57</f>
        <v>250767.9</v>
      </c>
      <c r="E1062" s="2">
        <v>0</v>
      </c>
      <c r="F1062" s="2">
        <v>0</v>
      </c>
      <c r="G1062" s="3">
        <f t="shared" si="38"/>
        <v>37857.664519999991</v>
      </c>
      <c r="H1062" s="3">
        <f t="shared" si="35"/>
        <v>0.30999999999767169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1920441.0599999998</v>
      </c>
      <c r="D1074" s="2">
        <f>BILANCA!E69</f>
        <v>1138141.33</v>
      </c>
      <c r="E1074" s="2">
        <v>0</v>
      </c>
      <c r="F1074" s="2">
        <v>0</v>
      </c>
      <c r="G1074" s="3">
        <f t="shared" si="38"/>
        <v>268590.31808</v>
      </c>
      <c r="H1074" s="3">
        <f t="shared" si="35"/>
        <v>0.38999999989755452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859335.95</v>
      </c>
      <c r="D1075" s="2">
        <f>BILANCA!E70</f>
        <v>58473.2</v>
      </c>
      <c r="E1075" s="2">
        <v>0</v>
      </c>
      <c r="F1075" s="2">
        <v>0</v>
      </c>
      <c r="G1075" s="3">
        <f t="shared" si="38"/>
        <v>63458.352750000005</v>
      </c>
      <c r="H1075" s="3">
        <f t="shared" si="35"/>
        <v>0.25000000004365575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859283.69</v>
      </c>
      <c r="D1076" s="2">
        <f>BILANCA!E71</f>
        <v>58473.2</v>
      </c>
      <c r="E1076" s="2">
        <v>0</v>
      </c>
      <c r="F1076" s="2">
        <v>0</v>
      </c>
      <c r="G1076" s="3">
        <f t="shared" si="38"/>
        <v>64431.185939999996</v>
      </c>
      <c r="H1076" s="3">
        <f t="shared" si="35"/>
        <v>0.51000000005296897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859283.69</v>
      </c>
      <c r="D1078" s="2">
        <f>BILANCA!E73</f>
        <v>55629.04</v>
      </c>
      <c r="E1078" s="2">
        <v>0</v>
      </c>
      <c r="F1078" s="2">
        <v>0</v>
      </c>
      <c r="G1078" s="3">
        <f t="shared" si="38"/>
        <v>65996.840360000002</v>
      </c>
      <c r="H1078" s="3">
        <f t="shared" si="35"/>
        <v>0.35000000005675247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2844.16</v>
      </c>
      <c r="E1079" s="2">
        <v>0</v>
      </c>
      <c r="F1079" s="2">
        <v>0</v>
      </c>
      <c r="G1079" s="3">
        <f t="shared" si="38"/>
        <v>392.49408</v>
      </c>
      <c r="H1079" s="3">
        <f t="shared" si="35"/>
        <v>0.15999999999985448</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52.26</v>
      </c>
      <c r="D1085" s="2">
        <f>BILANCA!E80</f>
        <v>0</v>
      </c>
      <c r="E1085" s="2">
        <v>0</v>
      </c>
      <c r="F1085" s="2">
        <v>0</v>
      </c>
      <c r="G1085" s="3">
        <f t="shared" si="38"/>
        <v>3.9194999999999998</v>
      </c>
      <c r="H1085" s="3">
        <f t="shared" si="35"/>
        <v>0.25999999999999801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2576.19</v>
      </c>
      <c r="D1087" s="2">
        <f>BILANCA!E82</f>
        <v>752.15</v>
      </c>
      <c r="E1087" s="2">
        <v>0</v>
      </c>
      <c r="F1087" s="2">
        <v>0</v>
      </c>
      <c r="G1087" s="3">
        <f t="shared" si="38"/>
        <v>314.19772999999998</v>
      </c>
      <c r="H1087" s="3">
        <f t="shared" si="35"/>
        <v>0.34000000000003183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2576.19</v>
      </c>
      <c r="D1092" s="2">
        <f>BILANCA!E87</f>
        <v>752.15</v>
      </c>
      <c r="E1092" s="2">
        <v>0</v>
      </c>
      <c r="F1092" s="2">
        <v>0</v>
      </c>
      <c r="G1092" s="3">
        <f t="shared" si="38"/>
        <v>334.60018000000002</v>
      </c>
      <c r="H1092" s="3">
        <f t="shared" si="35"/>
        <v>0.34000000000003183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80724.08</v>
      </c>
      <c r="D1093" s="2">
        <f>BILANCA!E88</f>
        <v>90663.49</v>
      </c>
      <c r="E1093" s="2">
        <v>0</v>
      </c>
      <c r="F1093" s="2">
        <v>0</v>
      </c>
      <c r="G1093" s="3">
        <f t="shared" si="38"/>
        <v>21750.237980000002</v>
      </c>
      <c r="H1093" s="3">
        <f t="shared" si="35"/>
        <v>0.57000000000698492</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80724.08</v>
      </c>
      <c r="D1094" s="2">
        <f>BILANCA!E89</f>
        <v>90663.49</v>
      </c>
      <c r="E1094" s="2">
        <v>0</v>
      </c>
      <c r="F1094" s="2">
        <v>0</v>
      </c>
      <c r="G1094" s="3">
        <f t="shared" si="38"/>
        <v>22012.289040000003</v>
      </c>
      <c r="H1094" s="3">
        <f t="shared" si="35"/>
        <v>0.57000000000698492</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80724.08</v>
      </c>
      <c r="D1095" s="2">
        <f>BILANCA!E90</f>
        <v>90663.49</v>
      </c>
      <c r="E1095" s="2">
        <v>0</v>
      </c>
      <c r="F1095" s="2">
        <v>0</v>
      </c>
      <c r="G1095" s="3">
        <f t="shared" si="38"/>
        <v>22274.340100000001</v>
      </c>
      <c r="H1095" s="3">
        <f t="shared" si="35"/>
        <v>0.57000000000698492</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74765.5</v>
      </c>
      <c r="D1140" s="2">
        <f>BILANCA!E135</f>
        <v>74765.5</v>
      </c>
      <c r="E1140" s="2">
        <v>0</v>
      </c>
      <c r="F1140" s="2">
        <v>0</v>
      </c>
      <c r="G1140" s="3">
        <f t="shared" si="38"/>
        <v>29158.545000000006</v>
      </c>
      <c r="H1140" s="3">
        <f t="shared" si="41"/>
        <v>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74765.5</v>
      </c>
      <c r="D1141" s="2">
        <f>BILANCA!E136</f>
        <v>74765.5</v>
      </c>
      <c r="E1141" s="2">
        <v>0</v>
      </c>
      <c r="F1141" s="2">
        <v>0</v>
      </c>
      <c r="G1141" s="3">
        <f t="shared" si="38"/>
        <v>29382.841500000002</v>
      </c>
      <c r="H1141" s="3">
        <f t="shared" si="41"/>
        <v>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28644.32</v>
      </c>
      <c r="D1145" s="2">
        <f>BILANCA!E140</f>
        <v>28644.32</v>
      </c>
      <c r="E1145" s="2">
        <v>0</v>
      </c>
      <c r="F1145" s="2">
        <v>0</v>
      </c>
      <c r="G1145" s="3">
        <f t="shared" si="38"/>
        <v>11600.9496</v>
      </c>
      <c r="H1145" s="3">
        <f t="shared" si="41"/>
        <v>0.63999999999941792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46121.18</v>
      </c>
      <c r="D1147" s="2">
        <f>BILANCA!E142</f>
        <v>46121.18</v>
      </c>
      <c r="E1147" s="2">
        <v>0</v>
      </c>
      <c r="F1147" s="2">
        <v>0</v>
      </c>
      <c r="G1147" s="3">
        <f t="shared" si="38"/>
        <v>18955.804980000001</v>
      </c>
      <c r="H1147" s="3">
        <f t="shared" si="41"/>
        <v>0.36000000000058208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879423.29</v>
      </c>
      <c r="D1152" s="2">
        <f>BILANCA!E147</f>
        <v>889870.94</v>
      </c>
      <c r="E1152" s="2">
        <v>0</v>
      </c>
      <c r="F1152" s="2">
        <v>0</v>
      </c>
      <c r="G1152" s="3">
        <f t="shared" si="38"/>
        <v>377601.45413999993</v>
      </c>
      <c r="H1152" s="3">
        <f t="shared" si="41"/>
        <v>0.35000000009313226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58.39</v>
      </c>
      <c r="D1153" s="2">
        <f>BILANCA!E148</f>
        <v>0</v>
      </c>
      <c r="E1153" s="2">
        <v>0</v>
      </c>
      <c r="F1153" s="2">
        <v>0</v>
      </c>
      <c r="G1153" s="3">
        <f t="shared" si="38"/>
        <v>8.3497699999999995</v>
      </c>
      <c r="H1153" s="3">
        <f t="shared" si="41"/>
        <v>0.39000000000000057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333434.40000000002</v>
      </c>
      <c r="E1155" s="2">
        <v>0</v>
      </c>
      <c r="F1155" s="2">
        <v>0</v>
      </c>
      <c r="G1155" s="3">
        <f t="shared" si="38"/>
        <v>96695.975999999995</v>
      </c>
      <c r="H1155" s="3">
        <f t="shared" si="41"/>
        <v>0.40000000002328306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139896.01999999999</v>
      </c>
      <c r="E1158" s="2">
        <v>0</v>
      </c>
      <c r="F1158" s="2">
        <v>0</v>
      </c>
      <c r="G1158" s="3">
        <f t="shared" si="38"/>
        <v>41409.221919999996</v>
      </c>
      <c r="H1158" s="3">
        <f t="shared" si="41"/>
        <v>1.9999999989522621E-2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193538.38</v>
      </c>
      <c r="E1163" s="2">
        <v>0</v>
      </c>
      <c r="F1163" s="2">
        <v>0</v>
      </c>
      <c r="G1163" s="3">
        <f t="shared" si="38"/>
        <v>59222.744279999999</v>
      </c>
      <c r="H1163" s="3">
        <f t="shared" si="41"/>
        <v>0.38000000000465661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701322.77</v>
      </c>
      <c r="D1164" s="2">
        <f>BILANCA!E159</f>
        <v>534894.98</v>
      </c>
      <c r="E1164" s="2">
        <v>0</v>
      </c>
      <c r="F1164" s="2">
        <v>0</v>
      </c>
      <c r="G1164" s="3">
        <f t="shared" si="38"/>
        <v>272751.36041999998</v>
      </c>
      <c r="H1164" s="3">
        <f t="shared" si="41"/>
        <v>0.25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178042.13</v>
      </c>
      <c r="D1165" s="2">
        <f>BILANCA!E160</f>
        <v>174651.12</v>
      </c>
      <c r="E1165" s="2">
        <v>0</v>
      </c>
      <c r="F1165" s="2">
        <v>0</v>
      </c>
      <c r="G1165" s="3">
        <f t="shared" si="38"/>
        <v>81738.377349999995</v>
      </c>
      <c r="H1165" s="3">
        <f t="shared" si="41"/>
        <v>0.25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265.45</v>
      </c>
      <c r="E1168" s="2">
        <v>0</v>
      </c>
      <c r="F1168" s="2">
        <v>0</v>
      </c>
      <c r="G1168" s="3">
        <f t="shared" si="38"/>
        <v>83.882199999999997</v>
      </c>
      <c r="H1168" s="3">
        <f t="shared" si="41"/>
        <v>0.44999999999998863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153375.01</v>
      </c>
      <c r="E1169" s="2">
        <v>0</v>
      </c>
      <c r="F1169" s="2">
        <v>0</v>
      </c>
      <c r="G1169" s="3">
        <f t="shared" si="38"/>
        <v>48773.253180000007</v>
      </c>
      <c r="H1169" s="3">
        <f t="shared" si="41"/>
        <v>1.0000000009313226E-2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23616.05</v>
      </c>
      <c r="D1170" s="2">
        <f>BILANCA!E165</f>
        <v>23616.05</v>
      </c>
      <c r="E1170" s="2">
        <v>0</v>
      </c>
      <c r="F1170" s="2">
        <v>0</v>
      </c>
      <c r="G1170" s="3">
        <f t="shared" si="38"/>
        <v>11335.704</v>
      </c>
      <c r="H1170" s="3">
        <f t="shared" si="41"/>
        <v>9.9999999998544808E-2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23616.05</v>
      </c>
      <c r="D1171" s="2">
        <f>BILANCA!E166</f>
        <v>23616.05</v>
      </c>
      <c r="E1171" s="2">
        <v>0</v>
      </c>
      <c r="F1171" s="2">
        <v>0</v>
      </c>
      <c r="G1171" s="3">
        <f t="shared" si="38"/>
        <v>11406.55215</v>
      </c>
      <c r="H1171" s="3">
        <f t="shared" si="41"/>
        <v>9.9999999998544808E-2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8836475.3099999987</v>
      </c>
      <c r="D1180" s="2">
        <f>BILANCA!E176</f>
        <v>14427319.85</v>
      </c>
      <c r="E1180" s="2">
        <v>0</v>
      </c>
      <c r="F1180" s="2">
        <v>0</v>
      </c>
      <c r="G1180" s="3">
        <f t="shared" si="38"/>
        <v>6407489.5516999997</v>
      </c>
      <c r="H1180" s="3">
        <f t="shared" si="41"/>
        <v>0.45999999903142452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947208.73</v>
      </c>
      <c r="D1181" s="2">
        <f>BILANCA!E177</f>
        <v>2269633.4900000002</v>
      </c>
      <c r="E1181" s="2">
        <v>0</v>
      </c>
      <c r="F1181" s="2">
        <v>0</v>
      </c>
      <c r="G1181" s="3">
        <f t="shared" si="38"/>
        <v>938187.34641000023</v>
      </c>
      <c r="H1181" s="3">
        <f t="shared" si="41"/>
        <v>0.76000000024214387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77533.460000000006</v>
      </c>
      <c r="D1182" s="2">
        <f>BILANCA!E178</f>
        <v>91866.52</v>
      </c>
      <c r="E1182" s="2">
        <v>0</v>
      </c>
      <c r="F1182" s="2">
        <v>0</v>
      </c>
      <c r="G1182" s="3">
        <f t="shared" si="38"/>
        <v>44937.837999999996</v>
      </c>
      <c r="H1182" s="3">
        <f t="shared" si="41"/>
        <v>0.94000000000232831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13092.04</v>
      </c>
      <c r="D1183" s="2">
        <f>BILANCA!E179</f>
        <v>21817.69</v>
      </c>
      <c r="E1183" s="2">
        <v>0</v>
      </c>
      <c r="F1183" s="2">
        <v>0</v>
      </c>
      <c r="G1183" s="3">
        <f t="shared" si="38"/>
        <v>9813.8436599999986</v>
      </c>
      <c r="H1183" s="3">
        <f t="shared" si="41"/>
        <v>0.35000000000218279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36814.300000000003</v>
      </c>
      <c r="D1184" s="2">
        <f>BILANCA!E180</f>
        <v>54513</v>
      </c>
      <c r="E1184" s="2">
        <v>0</v>
      </c>
      <c r="F1184" s="2">
        <v>0</v>
      </c>
      <c r="G1184" s="3">
        <f t="shared" si="38"/>
        <v>25376.212199999998</v>
      </c>
      <c r="H1184" s="3">
        <f t="shared" si="41"/>
        <v>0.30000000000291038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39.92</v>
      </c>
      <c r="E1185" s="2">
        <v>0</v>
      </c>
      <c r="F1185" s="2">
        <v>0</v>
      </c>
      <c r="G1185" s="3">
        <f t="shared" si="38"/>
        <v>13.972</v>
      </c>
      <c r="H1185" s="3">
        <f t="shared" si="41"/>
        <v>7.9999999999998295E-2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39.92</v>
      </c>
      <c r="E1187" s="2">
        <v>0</v>
      </c>
      <c r="F1187" s="2">
        <v>0</v>
      </c>
      <c r="G1187" s="3">
        <f t="shared" si="38"/>
        <v>14.131679999999999</v>
      </c>
      <c r="H1187" s="3">
        <f t="shared" si="41"/>
        <v>7.9999999999998295E-2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1935.04</v>
      </c>
      <c r="D1198" s="2">
        <f>BILANCA!E194</f>
        <v>15495.91</v>
      </c>
      <c r="E1198" s="2">
        <v>0</v>
      </c>
      <c r="F1198" s="2">
        <v>0</v>
      </c>
      <c r="G1198" s="3">
        <f t="shared" si="38"/>
        <v>6190.2496799999999</v>
      </c>
      <c r="H1198" s="3">
        <f t="shared" si="41"/>
        <v>0.13000000000010914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25692.080000000002</v>
      </c>
      <c r="D1200" s="2">
        <f>BILANCA!E196</f>
        <v>0</v>
      </c>
      <c r="E1200" s="2">
        <v>0</v>
      </c>
      <c r="F1200" s="2">
        <v>0</v>
      </c>
      <c r="G1200" s="3">
        <f t="shared" si="38"/>
        <v>4881.4952000000003</v>
      </c>
      <c r="H1200" s="3">
        <f t="shared" si="41"/>
        <v>8.000000000174623E-2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19979.05</v>
      </c>
      <c r="D1201" s="2">
        <f>BILANCA!E197</f>
        <v>403718.67</v>
      </c>
      <c r="E1201" s="2">
        <v>0</v>
      </c>
      <c r="F1201" s="2">
        <v>0</v>
      </c>
      <c r="G1201" s="3">
        <f t="shared" si="38"/>
        <v>158036.53048999998</v>
      </c>
      <c r="H1201" s="3">
        <f t="shared" si="41"/>
        <v>0.38000000001557055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19979.05</v>
      </c>
      <c r="D1203" s="2">
        <f>BILANCA!E199</f>
        <v>403718.67</v>
      </c>
      <c r="E1203" s="2">
        <v>0</v>
      </c>
      <c r="F1203" s="2">
        <v>0</v>
      </c>
      <c r="G1203" s="3">
        <f t="shared" si="44"/>
        <v>159691.36327</v>
      </c>
      <c r="H1203" s="3">
        <f t="shared" si="45"/>
        <v>0.38000000001557055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849696.22</v>
      </c>
      <c r="D1223" s="2">
        <f>BILANCA!E219</f>
        <v>1725396.51</v>
      </c>
      <c r="E1223" s="2">
        <v>0</v>
      </c>
      <c r="F1223" s="2">
        <v>0</v>
      </c>
      <c r="G1223" s="3">
        <f t="shared" si="38"/>
        <v>916004.20811999997</v>
      </c>
      <c r="H1223" s="3">
        <f t="shared" si="41"/>
        <v>0.7099999999627471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849696.22</v>
      </c>
      <c r="D1224" s="2">
        <f>BILANCA!E220</f>
        <v>1725396.51</v>
      </c>
      <c r="E1224" s="2">
        <v>0</v>
      </c>
      <c r="F1224" s="2">
        <v>0</v>
      </c>
      <c r="G1224" s="3">
        <f t="shared" si="38"/>
        <v>920304.69735999999</v>
      </c>
      <c r="H1224" s="3">
        <f t="shared" si="41"/>
        <v>0.7099999999627471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849696.22</v>
      </c>
      <c r="D1229" s="2">
        <f>BILANCA!E225</f>
        <v>1725396.51</v>
      </c>
      <c r="E1229" s="2">
        <v>0</v>
      </c>
      <c r="F1229" s="2">
        <v>0</v>
      </c>
      <c r="G1229" s="3">
        <f t="shared" si="38"/>
        <v>941807.14356</v>
      </c>
      <c r="H1229" s="3">
        <f t="shared" si="41"/>
        <v>0.7099999999627471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48651.79</v>
      </c>
      <c r="E1251" s="2">
        <v>0</v>
      </c>
      <c r="F1251" s="2">
        <v>0</v>
      </c>
      <c r="G1251" s="3">
        <f>B1251/1000*C1251+B1251/500*D1251</f>
        <v>23450.162779999999</v>
      </c>
      <c r="H1251" s="3">
        <f>ABS(C1251-ROUND(C1251,0))+ABS(D1251-ROUND(D1251,0))</f>
        <v>0.20999999999912689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7889266.5799999991</v>
      </c>
      <c r="D1255" s="2">
        <f>BILANCA!E251</f>
        <v>12157686.359999999</v>
      </c>
      <c r="E1255" s="2">
        <v>0</v>
      </c>
      <c r="F1255" s="2">
        <v>0</v>
      </c>
      <c r="G1255" s="3">
        <f t="shared" si="38"/>
        <v>7890136.6284999996</v>
      </c>
      <c r="H1255" s="3">
        <f t="shared" si="41"/>
        <v>0.78000000026077032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6210692.5099999998</v>
      </c>
      <c r="D1256" s="2">
        <f>BILANCA!E252</f>
        <v>11699649.9</v>
      </c>
      <c r="E1256" s="2">
        <v>0</v>
      </c>
      <c r="F1256" s="2">
        <v>0</v>
      </c>
      <c r="G1256" s="3">
        <f t="shared" si="38"/>
        <v>7284058.1082600001</v>
      </c>
      <c r="H1256" s="3">
        <f t="shared" si="41"/>
        <v>0.58999999985098839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6210692.5099999998</v>
      </c>
      <c r="D1257" s="2">
        <f>BILANCA!E253</f>
        <v>11699649.9</v>
      </c>
      <c r="E1257" s="2">
        <v>0</v>
      </c>
      <c r="F1257" s="2">
        <v>0</v>
      </c>
      <c r="G1257" s="3">
        <f t="shared" si="38"/>
        <v>7313668.1005699998</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774410.1799999997</v>
      </c>
      <c r="D1259" s="2">
        <f>BILANCA!E255</f>
        <v>-472601.81000000006</v>
      </c>
      <c r="E1259" s="2">
        <v>0</v>
      </c>
      <c r="F1259" s="2">
        <v>0</v>
      </c>
      <c r="G1259" s="3">
        <f t="shared" si="38"/>
        <v>-42527.566560000094</v>
      </c>
      <c r="H1259" s="3">
        <f t="shared" si="41"/>
        <v>0.36999999964609742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4282177.1399999997</v>
      </c>
      <c r="D1260" s="2">
        <f>BILANCA!E256</f>
        <v>1936517.3900000001</v>
      </c>
      <c r="E1260" s="2">
        <v>0</v>
      </c>
      <c r="F1260" s="2">
        <v>0</v>
      </c>
      <c r="G1260" s="3">
        <f t="shared" si="38"/>
        <v>2038802.98</v>
      </c>
      <c r="H1260" s="3">
        <f t="shared" si="41"/>
        <v>0.52999999979510903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3525391.71</v>
      </c>
      <c r="D1261" s="2">
        <f>BILANCA!E257</f>
        <v>317028.28000000003</v>
      </c>
      <c r="E1261" s="2">
        <v>0</v>
      </c>
      <c r="F1261" s="2">
        <v>0</v>
      </c>
      <c r="G1261" s="3">
        <f t="shared" si="38"/>
        <v>1044021.5157699999</v>
      </c>
      <c r="H1261" s="3">
        <f t="shared" si="41"/>
        <v>0.57000000006519258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756785.43</v>
      </c>
      <c r="D1263" s="2">
        <f>BILANCA!E259</f>
        <v>1619489.11</v>
      </c>
      <c r="E1263" s="2">
        <v>0</v>
      </c>
      <c r="F1263" s="2">
        <v>0</v>
      </c>
      <c r="G1263" s="3">
        <f t="shared" si="38"/>
        <v>1010928.2034500001</v>
      </c>
      <c r="H1263" s="3">
        <f t="shared" si="41"/>
        <v>0.54000000015366822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3507766.96</v>
      </c>
      <c r="D1264" s="2">
        <f>BILANCA!E260</f>
        <v>2409119.2000000002</v>
      </c>
      <c r="E1264" s="2">
        <v>0</v>
      </c>
      <c r="F1264" s="2">
        <v>0</v>
      </c>
      <c r="G1264" s="3">
        <f t="shared" si="38"/>
        <v>2114805.3614400001</v>
      </c>
      <c r="H1264" s="3">
        <f t="shared" si="41"/>
        <v>0.24000000022351742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3507766.96</v>
      </c>
      <c r="D1266" s="2">
        <f>BILANCA!E262</f>
        <v>2409119.2000000002</v>
      </c>
      <c r="E1266" s="2">
        <v>0</v>
      </c>
      <c r="F1266" s="2">
        <v>0</v>
      </c>
      <c r="G1266" s="3">
        <f t="shared" si="38"/>
        <v>2131457.3721599998</v>
      </c>
      <c r="H1266" s="3">
        <f t="shared" si="41"/>
        <v>0.24000000022351742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883424.97</v>
      </c>
      <c r="D1278" s="2">
        <f>BILANCA!E274</f>
        <v>909899.35</v>
      </c>
      <c r="E1278" s="2">
        <v>0</v>
      </c>
      <c r="F1278" s="2">
        <v>0</v>
      </c>
      <c r="G1278" s="3">
        <f t="shared" si="38"/>
        <v>724463.94356000004</v>
      </c>
      <c r="H1278" s="3">
        <f t="shared" si="41"/>
        <v>0.38000000000465661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333434.40000000002</v>
      </c>
      <c r="E1281" s="2">
        <v>0</v>
      </c>
      <c r="F1281" s="2">
        <v>0</v>
      </c>
      <c r="G1281" s="3">
        <f t="shared" si="48"/>
        <v>180721.44480000003</v>
      </c>
      <c r="H1281" s="3">
        <f t="shared" si="49"/>
        <v>0.40000000002328306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139896.01999999999</v>
      </c>
      <c r="E1284" s="2">
        <v>0</v>
      </c>
      <c r="F1284" s="2">
        <v>0</v>
      </c>
      <c r="G1284" s="3">
        <f t="shared" si="48"/>
        <v>76663.018960000001</v>
      </c>
      <c r="H1284" s="3">
        <f t="shared" si="49"/>
        <v>1.9999999989522621E-2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193538.38</v>
      </c>
      <c r="E1289" s="2">
        <v>0</v>
      </c>
      <c r="F1289" s="2">
        <v>0</v>
      </c>
      <c r="G1289" s="3">
        <f t="shared" si="48"/>
        <v>107994.41604000001</v>
      </c>
      <c r="H1289" s="3">
        <f t="shared" si="49"/>
        <v>0.38000000000465661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706810.07</v>
      </c>
      <c r="D1290" s="2">
        <f>BILANCA!E286</f>
        <v>541740.68999999994</v>
      </c>
      <c r="E1290" s="2">
        <v>0</v>
      </c>
      <c r="F1290" s="2">
        <v>0</v>
      </c>
      <c r="G1290" s="3">
        <f t="shared" si="48"/>
        <v>501281.60600000003</v>
      </c>
      <c r="H1290" s="3">
        <f t="shared" si="49"/>
        <v>0.38000000000465661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176614.9</v>
      </c>
      <c r="D1291" s="2">
        <f>BILANCA!E287</f>
        <v>34724.26</v>
      </c>
      <c r="E1291" s="2">
        <v>0</v>
      </c>
      <c r="F1291" s="2">
        <v>0</v>
      </c>
      <c r="G1291" s="3">
        <f t="shared" si="48"/>
        <v>69143.821020000003</v>
      </c>
      <c r="H1291" s="3">
        <f t="shared" si="49"/>
        <v>0.36000000000785803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20738.919999999998</v>
      </c>
      <c r="D1295" s="2">
        <f>BILANCA!E291</f>
        <v>20738.919999999998</v>
      </c>
      <c r="E1295" s="2">
        <v>0</v>
      </c>
      <c r="F1295" s="2">
        <v>0</v>
      </c>
      <c r="G1295" s="3">
        <f t="shared" si="38"/>
        <v>17731.776599999997</v>
      </c>
      <c r="H1295" s="3">
        <f t="shared" si="41"/>
        <v>0.16000000000349246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20738.919999999998</v>
      </c>
      <c r="D1296" s="2">
        <f>BILANCA!E292</f>
        <v>20738.919999999998</v>
      </c>
      <c r="E1296" s="2">
        <v>0</v>
      </c>
      <c r="F1296" s="2">
        <v>0</v>
      </c>
      <c r="G1296" s="3">
        <f t="shared" ref="G1296:G1299" si="50">B1296/1000*C1296+B1296/500*D1296</f>
        <v>17793.993359999997</v>
      </c>
      <c r="H1296" s="3">
        <f t="shared" ref="H1296:H1299" si="51">ABS(C1296-ROUND(C1296,0))+ABS(D1296-ROUND(D1296,0))</f>
        <v>0.16000000000349246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61052.49</v>
      </c>
      <c r="D1301" s="2">
        <f>BILANCA!E297</f>
        <v>2047407.97</v>
      </c>
      <c r="E1301" s="2">
        <v>0</v>
      </c>
      <c r="F1301" s="2">
        <v>0</v>
      </c>
      <c r="G1301" s="3">
        <f t="shared" si="38"/>
        <v>1209357.71313</v>
      </c>
      <c r="H1301" s="3">
        <f t="shared" si="41"/>
        <v>0.52000000002590241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61052.49</v>
      </c>
      <c r="D1302" s="2">
        <f>BILANCA!E298</f>
        <v>2047407.97</v>
      </c>
      <c r="E1302" s="2">
        <v>0</v>
      </c>
      <c r="F1302" s="2">
        <v>0</v>
      </c>
      <c r="G1302" s="3">
        <f t="shared" si="38"/>
        <v>1213513.5815599998</v>
      </c>
      <c r="H1302" s="3">
        <f t="shared" si="41"/>
        <v>0.52000000002590241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80724.08</v>
      </c>
      <c r="D1304" s="2">
        <f>BILANCA!E301</f>
        <v>90663.49</v>
      </c>
      <c r="E1304" s="2">
        <v>0</v>
      </c>
      <c r="F1304" s="2">
        <v>0</v>
      </c>
      <c r="G1304" s="3">
        <f t="shared" si="38"/>
        <v>77043.011639999997</v>
      </c>
      <c r="H1304" s="3">
        <f t="shared" si="41"/>
        <v>0.57000000000698492</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879423.29</v>
      </c>
      <c r="D1305" s="2">
        <f>BILANCA!E302</f>
        <v>679269.63</v>
      </c>
      <c r="E1305" s="2">
        <v>0</v>
      </c>
      <c r="F1305" s="2">
        <v>0</v>
      </c>
      <c r="G1305" s="3">
        <f t="shared" si="38"/>
        <v>660198.95224999997</v>
      </c>
      <c r="H1305" s="3">
        <f t="shared" si="41"/>
        <v>0.66000000003259629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363976.32</v>
      </c>
      <c r="E1306" s="2">
        <v>0</v>
      </c>
      <c r="F1306" s="2">
        <v>0</v>
      </c>
      <c r="G1306" s="3">
        <f t="shared" si="38"/>
        <v>215473.98144</v>
      </c>
      <c r="H1306" s="3">
        <f t="shared" si="41"/>
        <v>0.32000000000698492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23616.05</v>
      </c>
      <c r="D1308" s="2">
        <f>BILANCA!E305</f>
        <v>23616.05</v>
      </c>
      <c r="E1308" s="2">
        <v>0</v>
      </c>
      <c r="F1308" s="2">
        <v>0</v>
      </c>
      <c r="G1308" s="3">
        <f t="shared" ref="G1308:G1581" si="52">B1308/1000*C1308+B1308/500*D1308</f>
        <v>21112.748699999996</v>
      </c>
      <c r="H1308" s="3">
        <f t="shared" si="41"/>
        <v>9.9999999998544808E-2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2576.19</v>
      </c>
      <c r="D1311" s="2">
        <f>BILANCA!E308</f>
        <v>752.15</v>
      </c>
      <c r="E1311" s="2">
        <v>0</v>
      </c>
      <c r="F1311" s="2">
        <v>0</v>
      </c>
      <c r="G1311" s="3">
        <f t="shared" si="52"/>
        <v>1228.22749</v>
      </c>
      <c r="H1311" s="3">
        <f t="shared" si="41"/>
        <v>0.34000000000003183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14486.47</v>
      </c>
      <c r="D1339" s="2">
        <f>BILANCA!E336</f>
        <v>25244.43</v>
      </c>
      <c r="E1339" s="2">
        <v>0</v>
      </c>
      <c r="F1339" s="2">
        <v>0</v>
      </c>
      <c r="G1339" s="3">
        <f t="shared" si="52"/>
        <v>21376.883570000002</v>
      </c>
      <c r="H1339" s="3">
        <f t="shared" si="41"/>
        <v>0.8999999999996362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63046.99</v>
      </c>
      <c r="D1340" s="2">
        <f>BILANCA!E337</f>
        <v>66622.09</v>
      </c>
      <c r="E1340" s="2">
        <v>0</v>
      </c>
      <c r="F1340" s="2">
        <v>0</v>
      </c>
      <c r="G1340" s="3">
        <f t="shared" si="52"/>
        <v>64776.0861</v>
      </c>
      <c r="H1340" s="3">
        <f t="shared" si="41"/>
        <v>9.9999999998544808E-2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94708.21</v>
      </c>
      <c r="E1341" s="2">
        <v>0</v>
      </c>
      <c r="F1341" s="2">
        <v>0</v>
      </c>
      <c r="G1341" s="3">
        <f t="shared" si="52"/>
        <v>62696.835020000006</v>
      </c>
      <c r="H1341" s="3">
        <f t="shared" si="41"/>
        <v>0.21000000000640284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19979.05</v>
      </c>
      <c r="D1342" s="2">
        <f>BILANCA!E339</f>
        <v>309010.46000000002</v>
      </c>
      <c r="E1342" s="2">
        <v>0</v>
      </c>
      <c r="F1342" s="2">
        <v>0</v>
      </c>
      <c r="G1342" s="3">
        <f t="shared" si="52"/>
        <v>211815.99004</v>
      </c>
      <c r="H1342" s="3">
        <f t="shared" si="41"/>
        <v>0.51000000002022716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849696.22</v>
      </c>
      <c r="D1346" s="2">
        <f>BILANCA!E343</f>
        <v>1725396.51</v>
      </c>
      <c r="E1346" s="2">
        <v>0</v>
      </c>
      <c r="F1346" s="2">
        <v>0</v>
      </c>
      <c r="G1346" s="3">
        <f t="shared" si="52"/>
        <v>1444964.3846400001</v>
      </c>
      <c r="H1346" s="3">
        <f t="shared" si="41"/>
        <v>0.7099999999627471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48651.79</v>
      </c>
      <c r="E1370" s="2">
        <v>0</v>
      </c>
      <c r="F1370" s="2">
        <v>0</v>
      </c>
      <c r="G1370" s="3">
        <f t="shared" si="57"/>
        <v>35029.288800000002</v>
      </c>
      <c r="H1370" s="3">
        <f t="shared" si="58"/>
        <v>0.20999999999912689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1670000</v>
      </c>
      <c r="E1392" s="2">
        <v>0</v>
      </c>
      <c r="F1392" s="2">
        <v>0</v>
      </c>
      <c r="G1392" s="3">
        <f t="shared" si="61"/>
        <v>1275880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61052.49</v>
      </c>
      <c r="D1394" s="2">
        <f>BILANCA!E391</f>
        <v>61052.49</v>
      </c>
      <c r="E1394" s="2">
        <v>0</v>
      </c>
      <c r="F1394" s="2">
        <v>0</v>
      </c>
      <c r="G1394" s="3">
        <f t="shared" si="61"/>
        <v>70332.468479999996</v>
      </c>
      <c r="H1394" s="3">
        <f t="shared" si="62"/>
        <v>0.97999999999592546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316355.48</v>
      </c>
      <c r="E1399" s="2">
        <v>0</v>
      </c>
      <c r="F1399" s="2">
        <v>0</v>
      </c>
      <c r="G1399" s="3">
        <f t="shared" si="61"/>
        <v>246124.56344</v>
      </c>
      <c r="H1399" s="3">
        <f t="shared" si="62"/>
        <v>0.47999999998137355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698661.22000000009</v>
      </c>
      <c r="D1401" s="7">
        <f>'RAS-funkcijski'!E5</f>
        <v>894355.87</v>
      </c>
      <c r="E1401" s="7">
        <v>0</v>
      </c>
      <c r="F1401" s="7">
        <v>0</v>
      </c>
      <c r="G1401" s="8">
        <f t="shared" si="52"/>
        <v>2487.3729600000001</v>
      </c>
      <c r="H1401" s="8">
        <f t="shared" si="41"/>
        <v>0.35000000009313226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284478.44</v>
      </c>
      <c r="D1402" s="2">
        <f>'RAS-funkcijski'!E6</f>
        <v>590682.72</v>
      </c>
      <c r="E1402" s="2">
        <v>0</v>
      </c>
      <c r="F1402" s="2">
        <v>0</v>
      </c>
      <c r="G1402" s="3">
        <f t="shared" si="52"/>
        <v>2931.6877600000003</v>
      </c>
      <c r="H1402" s="3">
        <f t="shared" si="41"/>
        <v>0.72000000003026798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265123.88</v>
      </c>
      <c r="D1403" s="2">
        <f>'RAS-funkcijski'!E7</f>
        <v>569803.44999999995</v>
      </c>
      <c r="E1403" s="2">
        <v>0</v>
      </c>
      <c r="F1403" s="2">
        <v>0</v>
      </c>
      <c r="G1403" s="3">
        <f t="shared" si="52"/>
        <v>4214.1923399999996</v>
      </c>
      <c r="H1403" s="3">
        <f t="shared" si="41"/>
        <v>0.56999999994877726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19354.560000000001</v>
      </c>
      <c r="D1404" s="2">
        <f>'RAS-funkcijski'!E8</f>
        <v>20879.27</v>
      </c>
      <c r="E1404" s="2">
        <v>0</v>
      </c>
      <c r="F1404" s="2">
        <v>0</v>
      </c>
      <c r="G1404" s="3">
        <f t="shared" si="52"/>
        <v>244.45240000000001</v>
      </c>
      <c r="H1404" s="3">
        <f t="shared" si="41"/>
        <v>0.70999999999912689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330145.88</v>
      </c>
      <c r="D1409" s="2">
        <f>'RAS-funkcijski'!E13</f>
        <v>303673.15000000002</v>
      </c>
      <c r="E1409" s="2">
        <v>0</v>
      </c>
      <c r="F1409" s="2">
        <v>0</v>
      </c>
      <c r="G1409" s="3">
        <f t="shared" si="52"/>
        <v>8437.429619999999</v>
      </c>
      <c r="H1409" s="3">
        <f t="shared" si="41"/>
        <v>0.27000000001862645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329583.38</v>
      </c>
      <c r="D1410" s="2">
        <f>'RAS-funkcijski'!E14</f>
        <v>303348.15000000002</v>
      </c>
      <c r="E1410" s="2">
        <v>0</v>
      </c>
      <c r="F1410" s="2">
        <v>0</v>
      </c>
      <c r="G1410" s="3">
        <f t="shared" si="52"/>
        <v>9362.7968000000001</v>
      </c>
      <c r="H1410" s="3">
        <f t="shared" si="41"/>
        <v>0.53000000002793968</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562.5</v>
      </c>
      <c r="D1412" s="2">
        <f>'RAS-funkcijski'!E16</f>
        <v>325</v>
      </c>
      <c r="E1412" s="2">
        <v>0</v>
      </c>
      <c r="F1412" s="2">
        <v>0</v>
      </c>
      <c r="G1412" s="3">
        <f t="shared" si="52"/>
        <v>14.55</v>
      </c>
      <c r="H1412" s="3">
        <f t="shared" si="41"/>
        <v>0.5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84036.9</v>
      </c>
      <c r="D1415" s="2">
        <f>'RAS-funkcijski'!E19</f>
        <v>0</v>
      </c>
      <c r="E1415" s="2">
        <v>0</v>
      </c>
      <c r="F1415" s="2">
        <v>0</v>
      </c>
      <c r="G1415" s="3">
        <f t="shared" si="52"/>
        <v>1260.5534999999998</v>
      </c>
      <c r="H1415" s="3">
        <f t="shared" si="41"/>
        <v>0.10000000000582077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3968.9</v>
      </c>
      <c r="D1418" s="2">
        <f>'RAS-funkcijski'!E22</f>
        <v>3825</v>
      </c>
      <c r="E1418" s="2">
        <v>0</v>
      </c>
      <c r="F1418" s="2">
        <v>0</v>
      </c>
      <c r="G1418" s="3">
        <f t="shared" si="52"/>
        <v>209.14019999999999</v>
      </c>
      <c r="H1418" s="3">
        <f t="shared" si="41"/>
        <v>9.9999999999909051E-2</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3968.9</v>
      </c>
      <c r="D1420" s="2">
        <f>'RAS-funkcijski'!E24</f>
        <v>3825</v>
      </c>
      <c r="E1420" s="2">
        <v>0</v>
      </c>
      <c r="F1420" s="2">
        <v>0</v>
      </c>
      <c r="G1420" s="3">
        <f t="shared" si="52"/>
        <v>232.37799999999999</v>
      </c>
      <c r="H1420" s="3">
        <f t="shared" si="41"/>
        <v>9.9999999999909051E-2</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47000</v>
      </c>
      <c r="D1424" s="2">
        <f>'RAS-funkcijski'!E28</f>
        <v>90000</v>
      </c>
      <c r="E1424" s="2">
        <v>0</v>
      </c>
      <c r="F1424" s="2">
        <v>0</v>
      </c>
      <c r="G1424" s="3">
        <f t="shared" si="52"/>
        <v>5448</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47000</v>
      </c>
      <c r="D1426" s="2">
        <f>'RAS-funkcijski'!E30</f>
        <v>90000</v>
      </c>
      <c r="E1426" s="2">
        <v>0</v>
      </c>
      <c r="F1426" s="2">
        <v>0</v>
      </c>
      <c r="G1426" s="3">
        <f t="shared" si="52"/>
        <v>5902</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101756.19</v>
      </c>
      <c r="D1431" s="2">
        <f>'RAS-funkcijski'!E35</f>
        <v>1456818.8699999999</v>
      </c>
      <c r="E1431" s="2">
        <v>0</v>
      </c>
      <c r="F1431" s="2">
        <v>0</v>
      </c>
      <c r="G1431" s="3">
        <f t="shared" si="52"/>
        <v>93477.21183</v>
      </c>
      <c r="H1431" s="3">
        <f t="shared" si="41"/>
        <v>0.32000000012340024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15177.01</v>
      </c>
      <c r="D1439" s="2">
        <f>'RAS-funkcijski'!E43</f>
        <v>21804.91</v>
      </c>
      <c r="E1439" s="2">
        <v>0</v>
      </c>
      <c r="F1439" s="2">
        <v>0</v>
      </c>
      <c r="G1439" s="3">
        <f t="shared" si="52"/>
        <v>2292.6863699999999</v>
      </c>
      <c r="H1439" s="3">
        <f t="shared" si="41"/>
        <v>0.1000000000003638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10460.26</v>
      </c>
      <c r="D1441" s="2">
        <f>'RAS-funkcijski'!E45</f>
        <v>14603.21</v>
      </c>
      <c r="E1441" s="2">
        <v>0</v>
      </c>
      <c r="F1441" s="2">
        <v>0</v>
      </c>
      <c r="G1441" s="3">
        <f t="shared" si="52"/>
        <v>1626.3338800000001</v>
      </c>
      <c r="H1441" s="3">
        <f t="shared" si="63"/>
        <v>0.46999999999934516</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4716.75</v>
      </c>
      <c r="D1444" s="2">
        <f>'RAS-funkcijski'!E48</f>
        <v>7201.7</v>
      </c>
      <c r="E1444" s="2">
        <v>0</v>
      </c>
      <c r="F1444" s="2">
        <v>0</v>
      </c>
      <c r="G1444" s="3">
        <f t="shared" si="52"/>
        <v>841.28659999999991</v>
      </c>
      <c r="H1444" s="3">
        <f t="shared" si="63"/>
        <v>0.5500000000001819</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77507.33</v>
      </c>
      <c r="D1450" s="2">
        <f>'RAS-funkcijski'!E54</f>
        <v>1423645.72</v>
      </c>
      <c r="E1450" s="2">
        <v>0</v>
      </c>
      <c r="F1450" s="2">
        <v>0</v>
      </c>
      <c r="G1450" s="3">
        <f t="shared" si="52"/>
        <v>146239.93850000002</v>
      </c>
      <c r="H1450" s="3">
        <f t="shared" si="63"/>
        <v>0.61000000002968591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77507.33</v>
      </c>
      <c r="D1451" s="2">
        <f>'RAS-funkcijski'!E55</f>
        <v>1423645.72</v>
      </c>
      <c r="E1451" s="2">
        <v>0</v>
      </c>
      <c r="F1451" s="2">
        <v>0</v>
      </c>
      <c r="G1451" s="3">
        <f t="shared" si="52"/>
        <v>149164.73726999998</v>
      </c>
      <c r="H1451" s="3">
        <f t="shared" si="63"/>
        <v>0.61000000002968591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9071.85</v>
      </c>
      <c r="D1456" s="2">
        <f>'RAS-funkcijski'!E60</f>
        <v>11368.24</v>
      </c>
      <c r="E1456" s="2">
        <v>0</v>
      </c>
      <c r="F1456" s="2">
        <v>0</v>
      </c>
      <c r="G1456" s="3">
        <f t="shared" si="52"/>
        <v>1781.26648</v>
      </c>
      <c r="H1456" s="3">
        <f t="shared" si="63"/>
        <v>0.38999999999941792</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4059</v>
      </c>
      <c r="D1471" s="2">
        <f>'RAS-funkcijski'!E75</f>
        <v>0</v>
      </c>
      <c r="E1471" s="2">
        <v>0</v>
      </c>
      <c r="F1471" s="2">
        <v>0</v>
      </c>
      <c r="G1471" s="3">
        <f t="shared" si="52"/>
        <v>288.18899999999996</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4059</v>
      </c>
      <c r="D1472" s="2">
        <f>'RAS-funkcijski'!E76</f>
        <v>0</v>
      </c>
      <c r="E1472" s="2">
        <v>0</v>
      </c>
      <c r="F1472" s="2">
        <v>0</v>
      </c>
      <c r="G1472" s="3">
        <f t="shared" si="52"/>
        <v>292.24799999999999</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739615.58</v>
      </c>
      <c r="D1478" s="2">
        <f>'RAS-funkcijski'!E82</f>
        <v>2262750.2000000002</v>
      </c>
      <c r="E1478" s="2">
        <v>0</v>
      </c>
      <c r="F1478" s="2">
        <v>0</v>
      </c>
      <c r="G1478" s="3">
        <f t="shared" si="52"/>
        <v>410679.04644000001</v>
      </c>
      <c r="H1478" s="3">
        <f t="shared" si="63"/>
        <v>0.62000000022817403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574935.96</v>
      </c>
      <c r="D1480" s="2">
        <f>'RAS-funkcijski'!E84</f>
        <v>2049732.47</v>
      </c>
      <c r="E1480" s="2">
        <v>0</v>
      </c>
      <c r="F1480" s="2">
        <v>0</v>
      </c>
      <c r="G1480" s="3">
        <f t="shared" si="52"/>
        <v>373952.07200000004</v>
      </c>
      <c r="H1480" s="3">
        <f t="shared" si="63"/>
        <v>0.51000000000931323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3321.33</v>
      </c>
      <c r="D1481" s="2">
        <f>'RAS-funkcijski'!E85</f>
        <v>3138.19</v>
      </c>
      <c r="E1481" s="2">
        <v>0</v>
      </c>
      <c r="F1481" s="2">
        <v>0</v>
      </c>
      <c r="G1481" s="3">
        <f t="shared" si="52"/>
        <v>777.41451000000006</v>
      </c>
      <c r="H1481" s="3">
        <f t="shared" si="63"/>
        <v>0.51999999999998181</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21057.55</v>
      </c>
      <c r="D1482" s="2">
        <f>'RAS-funkcijski'!E86</f>
        <v>23881.06</v>
      </c>
      <c r="E1482" s="2">
        <v>0</v>
      </c>
      <c r="F1482" s="2">
        <v>0</v>
      </c>
      <c r="G1482" s="3">
        <f t="shared" si="52"/>
        <v>5643.2129400000003</v>
      </c>
      <c r="H1482" s="3">
        <f t="shared" si="63"/>
        <v>0.51000000000203727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140300.74</v>
      </c>
      <c r="D1484" s="2">
        <f>'RAS-funkcijski'!E88</f>
        <v>185998.48</v>
      </c>
      <c r="E1484" s="2">
        <v>0</v>
      </c>
      <c r="F1484" s="2">
        <v>0</v>
      </c>
      <c r="G1484" s="3">
        <f t="shared" si="52"/>
        <v>43033.006800000003</v>
      </c>
      <c r="H1484" s="3">
        <f t="shared" si="63"/>
        <v>0.7400000000197906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102447.63</v>
      </c>
      <c r="D1503" s="2">
        <f>'RAS-funkcijski'!E107</f>
        <v>177785.35</v>
      </c>
      <c r="E1503" s="2">
        <v>0</v>
      </c>
      <c r="F1503" s="2">
        <v>0</v>
      </c>
      <c r="G1503" s="3">
        <f t="shared" si="52"/>
        <v>47175.887989999996</v>
      </c>
      <c r="H1503" s="3">
        <f t="shared" si="63"/>
        <v>0.72000000000116415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63740.63</v>
      </c>
      <c r="D1504" s="2">
        <f>'RAS-funkcijski'!E108</f>
        <v>123235.35</v>
      </c>
      <c r="E1504" s="2">
        <v>0</v>
      </c>
      <c r="F1504" s="2">
        <v>0</v>
      </c>
      <c r="G1504" s="3">
        <f t="shared" si="52"/>
        <v>32261.978319999998</v>
      </c>
      <c r="H1504" s="3">
        <f t="shared" si="63"/>
        <v>0.72000000000844011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18650</v>
      </c>
      <c r="D1505" s="2">
        <f>'RAS-funkcijski'!E109</f>
        <v>21050</v>
      </c>
      <c r="E1505" s="2">
        <v>0</v>
      </c>
      <c r="F1505" s="2">
        <v>0</v>
      </c>
      <c r="G1505" s="3">
        <f t="shared" si="52"/>
        <v>6378.75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13500</v>
      </c>
      <c r="D1507" s="2">
        <f>'RAS-funkcijski'!E111</f>
        <v>30000</v>
      </c>
      <c r="E1507" s="2">
        <v>0</v>
      </c>
      <c r="F1507" s="2">
        <v>0</v>
      </c>
      <c r="G1507" s="3">
        <f t="shared" si="52"/>
        <v>7864.5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6557</v>
      </c>
      <c r="D1509" s="2">
        <f>'RAS-funkcijski'!E113</f>
        <v>3500</v>
      </c>
      <c r="E1509" s="2">
        <v>0</v>
      </c>
      <c r="F1509" s="2">
        <v>0</v>
      </c>
      <c r="G1509" s="3">
        <f t="shared" si="52"/>
        <v>1477.713</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1053791.92</v>
      </c>
      <c r="D1510" s="2">
        <f>'RAS-funkcijski'!E114</f>
        <v>453310.76</v>
      </c>
      <c r="E1510" s="2">
        <v>0</v>
      </c>
      <c r="F1510" s="2">
        <v>0</v>
      </c>
      <c r="G1510" s="3">
        <f t="shared" si="52"/>
        <v>215645.47840000002</v>
      </c>
      <c r="H1510" s="3">
        <f t="shared" si="63"/>
        <v>0.32000000006519258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1035691.92</v>
      </c>
      <c r="D1511" s="2">
        <f>'RAS-funkcijski'!E115</f>
        <v>437610.76</v>
      </c>
      <c r="E1511" s="2">
        <v>0</v>
      </c>
      <c r="F1511" s="2">
        <v>0</v>
      </c>
      <c r="G1511" s="3">
        <f t="shared" si="52"/>
        <v>212111.39184</v>
      </c>
      <c r="H1511" s="3">
        <f t="shared" si="63"/>
        <v>0.31999999994877726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1015691.92</v>
      </c>
      <c r="D1512" s="2">
        <f>'RAS-funkcijski'!E116</f>
        <v>417610.76</v>
      </c>
      <c r="E1512" s="2">
        <v>0</v>
      </c>
      <c r="F1512" s="2">
        <v>0</v>
      </c>
      <c r="G1512" s="3">
        <f t="shared" si="52"/>
        <v>207302.30528000003</v>
      </c>
      <c r="H1512" s="3">
        <f t="shared" si="63"/>
        <v>0.31999999994877726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20000</v>
      </c>
      <c r="D1513" s="2">
        <f>'RAS-funkcijski'!E117</f>
        <v>20000</v>
      </c>
      <c r="E1513" s="2">
        <v>0</v>
      </c>
      <c r="F1513" s="2">
        <v>0</v>
      </c>
      <c r="G1513" s="3">
        <f t="shared" si="52"/>
        <v>6780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18100</v>
      </c>
      <c r="D1521" s="2">
        <f>'RAS-funkcijski'!E125</f>
        <v>15700</v>
      </c>
      <c r="E1521" s="2">
        <v>0</v>
      </c>
      <c r="F1521" s="2">
        <v>0</v>
      </c>
      <c r="G1521" s="3">
        <f t="shared" si="52"/>
        <v>5989.5</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275034.78000000003</v>
      </c>
      <c r="D1525" s="2">
        <f>'RAS-funkcijski'!E129</f>
        <v>247513.47</v>
      </c>
      <c r="E1525" s="2">
        <v>0</v>
      </c>
      <c r="F1525" s="2">
        <v>0</v>
      </c>
      <c r="G1525" s="3">
        <f t="shared" si="52"/>
        <v>96257.714999999997</v>
      </c>
      <c r="H1525" s="3">
        <f t="shared" si="63"/>
        <v>0.68999999997322448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1994.5</v>
      </c>
      <c r="D1526" s="2">
        <f>'RAS-funkcijski'!E130</f>
        <v>0</v>
      </c>
      <c r="E1526" s="2">
        <v>0</v>
      </c>
      <c r="F1526" s="2">
        <v>0</v>
      </c>
      <c r="G1526" s="3">
        <f t="shared" si="52"/>
        <v>251.30699999999999</v>
      </c>
      <c r="H1526" s="3">
        <f t="shared" si="63"/>
        <v>0.5</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1994.5</v>
      </c>
      <c r="D1528" s="2">
        <f>'RAS-funkcijski'!E132</f>
        <v>0</v>
      </c>
      <c r="E1528" s="2">
        <v>0</v>
      </c>
      <c r="F1528" s="2">
        <v>0</v>
      </c>
      <c r="G1528" s="3">
        <f t="shared" si="52"/>
        <v>255.29599999999999</v>
      </c>
      <c r="H1528" s="3">
        <f t="shared" si="63"/>
        <v>0.5</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67513.38</v>
      </c>
      <c r="D1533" s="2">
        <f>'RAS-funkcijski'!E137</f>
        <v>42036.5</v>
      </c>
      <c r="E1533" s="2">
        <v>0</v>
      </c>
      <c r="F1533" s="2">
        <v>0</v>
      </c>
      <c r="G1533" s="3">
        <f t="shared" si="52"/>
        <v>20160.988540000002</v>
      </c>
      <c r="H1533" s="3">
        <f t="shared" si="63"/>
        <v>0.88000000000465661</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205526.9</v>
      </c>
      <c r="D1536" s="2">
        <f>'RAS-funkcijski'!E140</f>
        <v>205476.97</v>
      </c>
      <c r="E1536" s="2">
        <v>0</v>
      </c>
      <c r="F1536" s="2">
        <v>0</v>
      </c>
      <c r="G1536" s="3">
        <f t="shared" si="52"/>
        <v>83841.394239999994</v>
      </c>
      <c r="H1536" s="3">
        <f t="shared" si="63"/>
        <v>0.13000000000465661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3026335.2199999997</v>
      </c>
      <c r="D1537" s="14">
        <f>'RAS-funkcijski'!E141</f>
        <v>5586359.5199999986</v>
      </c>
      <c r="E1537" s="14">
        <v>0</v>
      </c>
      <c r="F1537" s="14">
        <v>0</v>
      </c>
      <c r="G1537" s="15">
        <f t="shared" si="52"/>
        <v>1945270.4336199998</v>
      </c>
      <c r="H1537" s="15">
        <f t="shared" si="63"/>
        <v>0.70000000111758709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947208.73</v>
      </c>
      <c r="D1582" s="7"/>
      <c r="E1582" s="7">
        <v>0</v>
      </c>
      <c r="F1582" s="7">
        <v>0</v>
      </c>
      <c r="G1582" s="8">
        <f t="shared" ref="G1582:G1686" si="70">B1582/1000*C1582</f>
        <v>947.20872999999995</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5635565.0099999998</v>
      </c>
      <c r="D1583" s="2">
        <v>0</v>
      </c>
      <c r="E1583" s="2">
        <v>0</v>
      </c>
      <c r="F1583" s="2">
        <v>0</v>
      </c>
      <c r="G1583" s="3">
        <f t="shared" si="70"/>
        <v>11271.130020000001</v>
      </c>
      <c r="H1583" s="3">
        <f t="shared" si="71"/>
        <v>9.9999997764825821E-3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1004466.2100000001</v>
      </c>
      <c r="D1585" s="2">
        <v>0</v>
      </c>
      <c r="E1585" s="2">
        <v>0</v>
      </c>
      <c r="F1585" s="2">
        <v>0</v>
      </c>
      <c r="G1585" s="3">
        <f t="shared" si="70"/>
        <v>4017.8648400000002</v>
      </c>
      <c r="H1585" s="3">
        <f t="shared" si="71"/>
        <v>0.21000000007916242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287781.43</v>
      </c>
      <c r="D1586" s="2">
        <v>0</v>
      </c>
      <c r="E1586" s="2">
        <v>0</v>
      </c>
      <c r="F1586" s="2">
        <v>0</v>
      </c>
      <c r="G1586" s="3">
        <f t="shared" si="70"/>
        <v>1438.90715</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628806.36</v>
      </c>
      <c r="D1587" s="2">
        <v>0</v>
      </c>
      <c r="E1587" s="2">
        <v>0</v>
      </c>
      <c r="F1587" s="2">
        <v>0</v>
      </c>
      <c r="G1587" s="3">
        <f t="shared" si="70"/>
        <v>3772.8381599999998</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11455.56</v>
      </c>
      <c r="D1588" s="2">
        <v>0</v>
      </c>
      <c r="E1588" s="2">
        <v>0</v>
      </c>
      <c r="F1588" s="2">
        <v>0</v>
      </c>
      <c r="G1588" s="3">
        <f t="shared" si="70"/>
        <v>80.188919999999996</v>
      </c>
      <c r="H1588" s="3">
        <f t="shared" si="71"/>
        <v>0.44000000000050932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65268.11</v>
      </c>
      <c r="D1591" s="2">
        <v>0</v>
      </c>
      <c r="E1591" s="2">
        <v>0</v>
      </c>
      <c r="F1591" s="2">
        <v>0</v>
      </c>
      <c r="G1591" s="3">
        <f t="shared" si="70"/>
        <v>652.68110000000001</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11154.75</v>
      </c>
      <c r="D1593" s="2">
        <v>0</v>
      </c>
      <c r="E1593" s="2">
        <v>0</v>
      </c>
      <c r="F1593" s="2">
        <v>0</v>
      </c>
      <c r="G1593" s="3">
        <f t="shared" si="70"/>
        <v>133.857</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3526795.34</v>
      </c>
      <c r="D1594" s="2">
        <v>0</v>
      </c>
      <c r="E1594" s="2">
        <v>0</v>
      </c>
      <c r="F1594" s="2">
        <v>0</v>
      </c>
      <c r="G1594" s="3">
        <f t="shared" si="70"/>
        <v>45848.339419999997</v>
      </c>
      <c r="H1594" s="3">
        <f t="shared" si="71"/>
        <v>0.33999999985098839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875700.29</v>
      </c>
      <c r="D1595" s="2">
        <v>0</v>
      </c>
      <c r="E1595" s="2">
        <v>0</v>
      </c>
      <c r="F1595" s="2">
        <v>0</v>
      </c>
      <c r="G1595" s="3">
        <f t="shared" si="70"/>
        <v>12259.80406</v>
      </c>
      <c r="H1595" s="3">
        <f t="shared" si="71"/>
        <v>0.2900000000372529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875700.29</v>
      </c>
      <c r="D1599" s="2">
        <v>0</v>
      </c>
      <c r="E1599" s="2">
        <v>0</v>
      </c>
      <c r="F1599" s="2">
        <v>0</v>
      </c>
      <c r="G1599" s="3">
        <f t="shared" si="70"/>
        <v>15762.605219999999</v>
      </c>
      <c r="H1599" s="3">
        <f t="shared" si="71"/>
        <v>0.2900000000372529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228603.17</v>
      </c>
      <c r="D1601" s="2">
        <v>0</v>
      </c>
      <c r="E1601" s="2">
        <v>0</v>
      </c>
      <c r="F1601" s="2">
        <v>0</v>
      </c>
      <c r="G1601" s="3">
        <f>B1601/1000*C1601</f>
        <v>4572.0634</v>
      </c>
      <c r="H1601" s="3">
        <f>ABS(C1601-ROUND(C1601,0))</f>
        <v>0.17000000001280569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4313140.25</v>
      </c>
      <c r="D1602" s="2">
        <v>0</v>
      </c>
      <c r="E1602" s="2">
        <v>0</v>
      </c>
      <c r="F1602" s="2">
        <v>0</v>
      </c>
      <c r="G1602" s="3">
        <f t="shared" si="70"/>
        <v>90575.945250000004</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990575.15</v>
      </c>
      <c r="D1604" s="2">
        <v>0</v>
      </c>
      <c r="E1604" s="2">
        <v>0</v>
      </c>
      <c r="F1604" s="2">
        <v>0</v>
      </c>
      <c r="G1604" s="3">
        <f t="shared" si="70"/>
        <v>22783.228449999999</v>
      </c>
      <c r="H1604" s="3">
        <f t="shared" si="71"/>
        <v>0.15000000002328306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279055.78000000003</v>
      </c>
      <c r="D1605" s="2">
        <v>0</v>
      </c>
      <c r="E1605" s="2">
        <v>0</v>
      </c>
      <c r="F1605" s="2">
        <v>0</v>
      </c>
      <c r="G1605" s="3">
        <f t="shared" si="70"/>
        <v>6697.3387200000006</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615419.74</v>
      </c>
      <c r="D1606" s="2">
        <v>0</v>
      </c>
      <c r="E1606" s="2">
        <v>0</v>
      </c>
      <c r="F1606" s="2">
        <v>0</v>
      </c>
      <c r="G1606" s="3">
        <f t="shared" si="70"/>
        <v>15385.4935</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11415.64</v>
      </c>
      <c r="D1607" s="2">
        <v>0</v>
      </c>
      <c r="E1607" s="2">
        <v>0</v>
      </c>
      <c r="F1607" s="2">
        <v>0</v>
      </c>
      <c r="G1607" s="3">
        <f t="shared" si="70"/>
        <v>296.80663999999996</v>
      </c>
      <c r="H1607" s="3">
        <f t="shared" si="71"/>
        <v>0.36000000000058208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47761.07</v>
      </c>
      <c r="D1610" s="2">
        <v>0</v>
      </c>
      <c r="E1610" s="2">
        <v>0</v>
      </c>
      <c r="F1610" s="2">
        <v>0</v>
      </c>
      <c r="G1610" s="3">
        <f t="shared" si="70"/>
        <v>1385.0710300000001</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36922.92</v>
      </c>
      <c r="D1612" s="2">
        <v>0</v>
      </c>
      <c r="E1612" s="2">
        <v>0</v>
      </c>
      <c r="F1612" s="2">
        <v>0</v>
      </c>
      <c r="G1612" s="3">
        <f t="shared" si="70"/>
        <v>1144.61052</v>
      </c>
      <c r="H1612" s="3">
        <f t="shared" si="71"/>
        <v>8.000000000174623E-2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3142613.72</v>
      </c>
      <c r="D1613" s="2">
        <v>0</v>
      </c>
      <c r="E1613" s="2">
        <v>0</v>
      </c>
      <c r="F1613" s="2">
        <v>0</v>
      </c>
      <c r="G1613" s="3">
        <f t="shared" si="70"/>
        <v>100563.63904000001</v>
      </c>
      <c r="H1613" s="3">
        <f t="shared" si="71"/>
        <v>0.27999999979510903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179951.38</v>
      </c>
      <c r="D1620" s="2">
        <v>0</v>
      </c>
      <c r="E1620" s="2">
        <v>0</v>
      </c>
      <c r="F1620" s="2">
        <v>0</v>
      </c>
      <c r="G1620" s="3">
        <f>B1620/1000*C1620</f>
        <v>7018.1038200000003</v>
      </c>
      <c r="H1620" s="3">
        <f>ABS(C1620-ROUND(C1620,0))</f>
        <v>0.38000000000465661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2269633.4900000002</v>
      </c>
      <c r="D1621" s="2">
        <v>0</v>
      </c>
      <c r="E1621" s="2">
        <v>0</v>
      </c>
      <c r="F1621" s="2">
        <v>0</v>
      </c>
      <c r="G1621" s="3">
        <f t="shared" si="70"/>
        <v>90785.339600000007</v>
      </c>
      <c r="H1621" s="3">
        <f t="shared" si="71"/>
        <v>0.49000000022351742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119952.64</v>
      </c>
      <c r="D1622" s="2">
        <v>0</v>
      </c>
      <c r="E1622" s="2">
        <v>0</v>
      </c>
      <c r="F1622" s="2">
        <v>0</v>
      </c>
      <c r="G1622" s="3">
        <f t="shared" si="70"/>
        <v>4918.0582400000003</v>
      </c>
      <c r="H1622" s="3">
        <f t="shared" si="71"/>
        <v>0.36000000000058208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25244.429999999997</v>
      </c>
      <c r="D1628" s="2">
        <v>0</v>
      </c>
      <c r="E1628" s="2">
        <v>0</v>
      </c>
      <c r="F1628" s="2">
        <v>0</v>
      </c>
      <c r="G1628" s="3">
        <f t="shared" si="70"/>
        <v>1186.4882099999998</v>
      </c>
      <c r="H1628" s="3">
        <f t="shared" si="71"/>
        <v>0.42999999999665306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23510.17</v>
      </c>
      <c r="D1634" s="2">
        <v>0</v>
      </c>
      <c r="E1634" s="2">
        <v>0</v>
      </c>
      <c r="F1634" s="2">
        <v>0</v>
      </c>
      <c r="G1634" s="3">
        <f t="shared" si="70"/>
        <v>1246.03901</v>
      </c>
      <c r="H1634" s="3">
        <f t="shared" si="71"/>
        <v>0.16999999999825377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23510.17</v>
      </c>
      <c r="D1635" s="2">
        <v>0</v>
      </c>
      <c r="E1635" s="2">
        <v>0</v>
      </c>
      <c r="F1635" s="2">
        <v>0</v>
      </c>
      <c r="G1635" s="3">
        <f t="shared" si="70"/>
        <v>1269.54918</v>
      </c>
      <c r="H1635" s="3">
        <f t="shared" si="71"/>
        <v>0.16999999999825377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11.66</v>
      </c>
      <c r="D1639" s="2">
        <v>0</v>
      </c>
      <c r="E1639" s="2">
        <v>0</v>
      </c>
      <c r="F1639" s="2">
        <v>0</v>
      </c>
      <c r="G1639" s="3">
        <f t="shared" si="70"/>
        <v>0.67627999999999999</v>
      </c>
      <c r="H1639" s="3">
        <f t="shared" si="71"/>
        <v>0.33999999999999986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11.66</v>
      </c>
      <c r="D1640" s="2">
        <v>0</v>
      </c>
      <c r="E1640" s="2">
        <v>0</v>
      </c>
      <c r="F1640" s="2">
        <v>0</v>
      </c>
      <c r="G1640" s="3">
        <f t="shared" si="70"/>
        <v>0.68794</v>
      </c>
      <c r="H1640" s="3">
        <f t="shared" si="71"/>
        <v>0.33999999999999986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1722.6</v>
      </c>
      <c r="D1654" s="2">
        <v>0</v>
      </c>
      <c r="E1654" s="2">
        <v>0</v>
      </c>
      <c r="F1654" s="2">
        <v>0</v>
      </c>
      <c r="G1654" s="3">
        <f t="shared" si="70"/>
        <v>125.74979999999998</v>
      </c>
      <c r="H1654" s="3">
        <f t="shared" si="71"/>
        <v>0.40000000000009095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1722.6</v>
      </c>
      <c r="D1655" s="2">
        <v>0</v>
      </c>
      <c r="E1655" s="2">
        <v>0</v>
      </c>
      <c r="F1655" s="2">
        <v>0</v>
      </c>
      <c r="G1655" s="3">
        <f t="shared" si="70"/>
        <v>127.47239999999999</v>
      </c>
      <c r="H1655" s="3">
        <f t="shared" si="71"/>
        <v>0.40000000000009095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94708.21</v>
      </c>
      <c r="D1669" s="2">
        <v>0</v>
      </c>
      <c r="E1669" s="2">
        <v>0</v>
      </c>
      <c r="F1669" s="2">
        <v>0</v>
      </c>
      <c r="G1669" s="3">
        <f t="shared" si="70"/>
        <v>8334.3224800000007</v>
      </c>
      <c r="H1669" s="3">
        <f t="shared" si="71"/>
        <v>0.21000000000640284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94708.21</v>
      </c>
      <c r="D1670" s="2">
        <v>0</v>
      </c>
      <c r="E1670" s="2">
        <v>0</v>
      </c>
      <c r="F1670" s="2">
        <v>0</v>
      </c>
      <c r="G1670" s="3">
        <f t="shared" si="70"/>
        <v>8429.0306899999996</v>
      </c>
      <c r="H1670" s="3">
        <f t="shared" si="71"/>
        <v>0.21000000000640284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2149680.85</v>
      </c>
      <c r="D1681" s="2">
        <v>0</v>
      </c>
      <c r="E1681" s="2">
        <v>0</v>
      </c>
      <c r="F1681" s="2">
        <v>0</v>
      </c>
      <c r="G1681" s="3">
        <f t="shared" si="70"/>
        <v>214968.08500000002</v>
      </c>
      <c r="H1681" s="3">
        <f t="shared" si="71"/>
        <v>0.14999999990686774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66622.09</v>
      </c>
      <c r="D1683" s="2">
        <v>0</v>
      </c>
      <c r="E1683" s="2">
        <v>0</v>
      </c>
      <c r="F1683" s="2">
        <v>0</v>
      </c>
      <c r="G1683" s="3">
        <f t="shared" si="70"/>
        <v>6795.4531799999995</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309010.46000000002</v>
      </c>
      <c r="D1684" s="2">
        <v>0</v>
      </c>
      <c r="E1684" s="2">
        <v>0</v>
      </c>
      <c r="F1684" s="2">
        <v>0</v>
      </c>
      <c r="G1684" s="3">
        <f t="shared" si="70"/>
        <v>31828.077379999999</v>
      </c>
      <c r="H1684" s="3">
        <f t="shared" si="71"/>
        <v>0.46000000002095476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1725396.51</v>
      </c>
      <c r="D1685" s="2">
        <v>0</v>
      </c>
      <c r="E1685" s="2">
        <v>0</v>
      </c>
      <c r="F1685" s="2">
        <v>0</v>
      </c>
      <c r="G1685" s="3">
        <f>B1685/1000*C1685</f>
        <v>179441.23704000001</v>
      </c>
      <c r="H1685" s="3">
        <f>ABS(C1685-ROUND(C1685,0))</f>
        <v>0.48999999999068677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48651.79</v>
      </c>
      <c r="D1686" s="14">
        <v>0</v>
      </c>
      <c r="E1686" s="14">
        <v>0</v>
      </c>
      <c r="F1686" s="14">
        <v>0</v>
      </c>
      <c r="G1686" s="15">
        <f t="shared" si="70"/>
        <v>5108.4379499999995</v>
      </c>
      <c r="H1686" s="15">
        <f t="shared" si="71"/>
        <v>0.20999999999912689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28014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3090308.5900000003</v>
      </c>
      <c r="I17" s="275">
        <f>'PR-RAS'!E6</f>
        <v>3240094.15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1490792.4000000001</v>
      </c>
      <c r="I18" s="275">
        <f>'PR-RAS'!E152</f>
        <v>2020139.18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774410.18000000063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472601.80999999924</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6916034.2499999991</v>
      </c>
      <c r="I22" s="275">
        <f>BILANCA!E7</f>
        <v>13289178.520000001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1920441.0599999998</v>
      </c>
      <c r="I23" s="275">
        <f>BILANCA!E69</f>
        <v>1138141.33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947208.73</v>
      </c>
      <c r="I24" s="275">
        <f>BILANCA!E177</f>
        <v>2269633.4900000002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7889266.5799999991</v>
      </c>
      <c r="I25" s="275">
        <f>BILANCA!E251</f>
        <v>12157686.359999999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698661.22000000009</v>
      </c>
      <c r="I27" s="275">
        <f>'RAS-funkcijski'!E5</f>
        <v>894355.87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101756.19</v>
      </c>
      <c r="I28" s="275">
        <f>'RAS-funkcijski'!E35</f>
        <v>1456818.8699999999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140300.74</v>
      </c>
      <c r="I29" s="275">
        <f>'RAS-funkcijski'!E88</f>
        <v>185998.48</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1053791.92</v>
      </c>
      <c r="I30" s="275">
        <f>'RAS-funkcijski'!E114</f>
        <v>453310.76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3026335.2199999997</v>
      </c>
      <c r="I31" s="275">
        <f>'RAS-funkcijski'!E141</f>
        <v>5586359.5199999986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947208.73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2269633.4900000002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119952.64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2149680.85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3090308.5900000003</v>
      </c>
      <c r="E6" s="60">
        <f>E7+E43+E49+E82+E106+E125+E134+E140</f>
        <v>3240094.15</v>
      </c>
      <c r="F6" s="45">
        <f t="shared" ref="F6:F132" si="0">IF(D6&lt;&gt;0,IF(E6/D6&gt;=100,"&gt;&gt;100",E6/D6*100),"-")</f>
        <v>104.84694507482826</v>
      </c>
    </row>
    <row r="7" spans="1:24" ht="12.75" customHeight="1" x14ac:dyDescent="0.2">
      <c r="A7" s="63">
        <v>61</v>
      </c>
      <c r="B7" s="220" t="s">
        <v>17</v>
      </c>
      <c r="C7" s="247" t="s">
        <v>18</v>
      </c>
      <c r="D7" s="60">
        <f>D8+D17+D23+D29+D36+D39</f>
        <v>913441.03</v>
      </c>
      <c r="E7" s="60">
        <f>E8+E17+E23+E29+E36+E39</f>
        <v>727727.84</v>
      </c>
      <c r="F7" s="45">
        <f t="shared" si="0"/>
        <v>79.668836421766599</v>
      </c>
    </row>
    <row r="8" spans="1:24" ht="12.75" customHeight="1" x14ac:dyDescent="0.2">
      <c r="A8" s="63">
        <v>611</v>
      </c>
      <c r="B8" s="220" t="s">
        <v>19</v>
      </c>
      <c r="C8" s="247" t="s">
        <v>20</v>
      </c>
      <c r="D8" s="60">
        <f>SUM(D9:D14)-D15-D16</f>
        <v>878697.6</v>
      </c>
      <c r="E8" s="60">
        <f>SUM(E9:E14)-E15-E16</f>
        <v>688451</v>
      </c>
      <c r="F8" s="45">
        <f t="shared" si="0"/>
        <v>78.349024738431055</v>
      </c>
    </row>
    <row r="9" spans="1:24" ht="12.75" customHeight="1" x14ac:dyDescent="0.2">
      <c r="A9" s="63">
        <v>6111</v>
      </c>
      <c r="B9" s="65" t="s">
        <v>21</v>
      </c>
      <c r="C9" s="247" t="s">
        <v>22</v>
      </c>
      <c r="D9" s="194">
        <v>878697.6</v>
      </c>
      <c r="E9" s="194">
        <v>688451</v>
      </c>
      <c r="F9" s="45">
        <f t="shared" si="0"/>
        <v>78.349024738431055</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33735.15</v>
      </c>
      <c r="E23" s="60">
        <f t="shared" si="2"/>
        <v>39276.839999999997</v>
      </c>
      <c r="F23" s="45">
        <f t="shared" si="0"/>
        <v>116.4270501242769</v>
      </c>
    </row>
    <row r="24" spans="1:6" ht="12.75" customHeight="1" x14ac:dyDescent="0.2">
      <c r="A24" s="63">
        <v>6131</v>
      </c>
      <c r="B24" s="65" t="s">
        <v>51</v>
      </c>
      <c r="C24" s="247" t="s">
        <v>52</v>
      </c>
      <c r="D24" s="194">
        <v>51.87</v>
      </c>
      <c r="E24" s="194">
        <v>996.45</v>
      </c>
      <c r="F24" s="45">
        <f t="shared" si="0"/>
        <v>1921.0526315789475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33683.279999999999</v>
      </c>
      <c r="E27" s="194">
        <v>38280.39</v>
      </c>
      <c r="F27" s="45">
        <f t="shared" si="0"/>
        <v>113.64804733980776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1008.2800000000001</v>
      </c>
      <c r="E29" s="60">
        <f>SUM(E30:E35)</f>
        <v>0</v>
      </c>
      <c r="F29" s="45">
        <f t="shared" si="0"/>
        <v>0</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955.2</v>
      </c>
      <c r="E31" s="194">
        <v>0</v>
      </c>
      <c r="F31" s="45">
        <f t="shared" si="0"/>
        <v>0</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53.08</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1037225.3300000001</v>
      </c>
      <c r="E49" s="60">
        <f>E50+E53+E58+E61+E64+E68+E71+E74+E77</f>
        <v>1503813.76</v>
      </c>
      <c r="F49" s="45">
        <f t="shared" si="0"/>
        <v>144.98428803315088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747901.78</v>
      </c>
      <c r="E58" s="60">
        <f t="shared" si="9"/>
        <v>261719.12</v>
      </c>
      <c r="F58" s="45">
        <f t="shared" si="0"/>
        <v>34.99378220493071</v>
      </c>
    </row>
    <row r="59" spans="1:6" ht="24" x14ac:dyDescent="0.2">
      <c r="A59" s="63">
        <v>6331</v>
      </c>
      <c r="B59" s="65" t="s">
        <v>121</v>
      </c>
      <c r="C59" s="247" t="s">
        <v>122</v>
      </c>
      <c r="D59" s="194">
        <v>1775</v>
      </c>
      <c r="E59" s="194">
        <v>13347.08</v>
      </c>
      <c r="F59" s="45">
        <f t="shared" si="0"/>
        <v>751.94816901408444</v>
      </c>
    </row>
    <row r="60" spans="1:6" ht="24" x14ac:dyDescent="0.2">
      <c r="A60" s="63">
        <v>6332</v>
      </c>
      <c r="B60" s="65" t="s">
        <v>123</v>
      </c>
      <c r="C60" s="247" t="s">
        <v>124</v>
      </c>
      <c r="D60" s="194">
        <v>746126.78</v>
      </c>
      <c r="E60" s="194">
        <v>248372.04</v>
      </c>
      <c r="F60" s="45">
        <f t="shared" si="0"/>
        <v>33.288181936051139</v>
      </c>
    </row>
    <row r="61" spans="1:6" ht="12.75" customHeight="1" x14ac:dyDescent="0.2">
      <c r="A61" s="63">
        <v>634</v>
      </c>
      <c r="B61" s="65" t="s">
        <v>125</v>
      </c>
      <c r="C61" s="247" t="s">
        <v>126</v>
      </c>
      <c r="D61" s="60">
        <f t="shared" ref="D61:E61" si="10">SUM(D62:D63)</f>
        <v>6029.12</v>
      </c>
      <c r="E61" s="60">
        <f t="shared" si="10"/>
        <v>46975.729999999996</v>
      </c>
      <c r="F61" s="45">
        <f t="shared" si="0"/>
        <v>779.14737142402203</v>
      </c>
    </row>
    <row r="62" spans="1:6" ht="12.75" customHeight="1" x14ac:dyDescent="0.2">
      <c r="A62" s="63">
        <v>6341</v>
      </c>
      <c r="B62" s="65" t="s">
        <v>127</v>
      </c>
      <c r="C62" s="247" t="s">
        <v>128</v>
      </c>
      <c r="D62" s="194">
        <v>6029.12</v>
      </c>
      <c r="E62" s="194">
        <v>6975.73</v>
      </c>
      <c r="F62" s="45">
        <f t="shared" si="0"/>
        <v>115.70063292818853</v>
      </c>
    </row>
    <row r="63" spans="1:6" ht="12.75" customHeight="1" x14ac:dyDescent="0.2">
      <c r="A63" s="63">
        <v>6342</v>
      </c>
      <c r="B63" s="65" t="s">
        <v>129</v>
      </c>
      <c r="C63" s="247" t="s">
        <v>130</v>
      </c>
      <c r="D63" s="194">
        <v>0</v>
      </c>
      <c r="E63" s="194">
        <v>40000</v>
      </c>
      <c r="F63" s="45" t="str">
        <f t="shared" si="0"/>
        <v>-</v>
      </c>
    </row>
    <row r="64" spans="1:6" ht="24" x14ac:dyDescent="0.2">
      <c r="A64" s="63">
        <v>635</v>
      </c>
      <c r="B64" s="65" t="s">
        <v>131</v>
      </c>
      <c r="C64" s="247" t="s">
        <v>132</v>
      </c>
      <c r="D64" s="60">
        <f>SUM(D65:D67)</f>
        <v>0</v>
      </c>
      <c r="E64" s="60">
        <f>SUM(E65:E67)</f>
        <v>348544.96</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348544.96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283294.43</v>
      </c>
      <c r="E74" s="60">
        <f t="shared" si="13"/>
        <v>846573.95</v>
      </c>
      <c r="F74" s="45">
        <f t="shared" si="0"/>
        <v>298.83183725144187</v>
      </c>
    </row>
    <row r="75" spans="1:6" ht="12.75" customHeight="1" x14ac:dyDescent="0.2">
      <c r="A75" s="63" t="s">
        <v>153</v>
      </c>
      <c r="B75" s="65" t="s">
        <v>154</v>
      </c>
      <c r="C75" s="247" t="s">
        <v>153</v>
      </c>
      <c r="D75" s="194">
        <v>10947.23</v>
      </c>
      <c r="E75" s="194">
        <v>29043.37</v>
      </c>
      <c r="F75" s="45">
        <f t="shared" si="0"/>
        <v>265.30336898009813</v>
      </c>
    </row>
    <row r="76" spans="1:6" ht="12.75" customHeight="1" x14ac:dyDescent="0.2">
      <c r="A76" s="63" t="s">
        <v>155</v>
      </c>
      <c r="B76" s="65" t="s">
        <v>156</v>
      </c>
      <c r="C76" s="247" t="s">
        <v>155</v>
      </c>
      <c r="D76" s="194">
        <v>272347.2</v>
      </c>
      <c r="E76" s="194">
        <v>817530.58</v>
      </c>
      <c r="F76" s="45">
        <f t="shared" si="0"/>
        <v>300.17954287762086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398463.66000000003</v>
      </c>
      <c r="E82" s="60">
        <f t="shared" si="15"/>
        <v>469687.45</v>
      </c>
      <c r="F82" s="45">
        <f t="shared" si="0"/>
        <v>117.87460116187256</v>
      </c>
    </row>
    <row r="83" spans="1:6" ht="12.75" customHeight="1" x14ac:dyDescent="0.2">
      <c r="A83" s="63">
        <v>641</v>
      </c>
      <c r="B83" s="64" t="s">
        <v>169</v>
      </c>
      <c r="C83" s="247" t="s">
        <v>170</v>
      </c>
      <c r="D83" s="60">
        <f t="shared" ref="D83:E83" si="16">SUM(D84:D90)</f>
        <v>15942.43</v>
      </c>
      <c r="E83" s="60">
        <f t="shared" si="16"/>
        <v>26603.579999999998</v>
      </c>
      <c r="F83" s="45">
        <f t="shared" si="0"/>
        <v>166.8728042086432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3.89</v>
      </c>
      <c r="F85" s="45" t="str">
        <f t="shared" si="0"/>
        <v>-</v>
      </c>
    </row>
    <row r="86" spans="1:6" ht="12.75" customHeight="1" x14ac:dyDescent="0.2">
      <c r="A86" s="63">
        <v>6414</v>
      </c>
      <c r="B86" s="64" t="s">
        <v>175</v>
      </c>
      <c r="C86" s="247" t="s">
        <v>176</v>
      </c>
      <c r="D86" s="194">
        <v>15942.43</v>
      </c>
      <c r="E86" s="194">
        <v>26390.69</v>
      </c>
      <c r="F86" s="45">
        <f t="shared" si="0"/>
        <v>165.53743689011023</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209</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382521.23000000004</v>
      </c>
      <c r="E91" s="60">
        <f t="shared" si="17"/>
        <v>443083.87</v>
      </c>
      <c r="F91" s="45">
        <f t="shared" si="0"/>
        <v>115.83249117963987</v>
      </c>
    </row>
    <row r="92" spans="1:6" ht="12.75" customHeight="1" x14ac:dyDescent="0.2">
      <c r="A92" s="63">
        <v>6421</v>
      </c>
      <c r="B92" s="64" t="s">
        <v>187</v>
      </c>
      <c r="C92" s="247" t="s">
        <v>188</v>
      </c>
      <c r="D92" s="194">
        <v>121.77</v>
      </c>
      <c r="E92" s="194">
        <v>110.7</v>
      </c>
      <c r="F92" s="45">
        <f t="shared" si="0"/>
        <v>90.909090909090921</v>
      </c>
    </row>
    <row r="93" spans="1:6" ht="12.75" customHeight="1" x14ac:dyDescent="0.2">
      <c r="A93" s="63">
        <v>6422</v>
      </c>
      <c r="B93" s="64" t="s">
        <v>189</v>
      </c>
      <c r="C93" s="247" t="s">
        <v>190</v>
      </c>
      <c r="D93" s="194">
        <v>351975.95</v>
      </c>
      <c r="E93" s="194">
        <v>344224.89</v>
      </c>
      <c r="F93" s="45">
        <f t="shared" si="0"/>
        <v>97.797843858365894</v>
      </c>
    </row>
    <row r="94" spans="1:6" ht="12.75" customHeight="1" x14ac:dyDescent="0.2">
      <c r="A94" s="63">
        <v>6423</v>
      </c>
      <c r="B94" s="64" t="s">
        <v>191</v>
      </c>
      <c r="C94" s="247" t="s">
        <v>192</v>
      </c>
      <c r="D94" s="194">
        <v>7804.92</v>
      </c>
      <c r="E94" s="194">
        <v>9039.2999999999993</v>
      </c>
      <c r="F94" s="45">
        <f t="shared" si="0"/>
        <v>115.81540874217799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22618.59</v>
      </c>
      <c r="E97" s="194">
        <v>89708.98</v>
      </c>
      <c r="F97" s="45">
        <f t="shared" si="0"/>
        <v>396.61614627613829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738620.22</v>
      </c>
      <c r="E106" s="60">
        <f>E107+E112+E120+E124</f>
        <v>525532.84</v>
      </c>
      <c r="F106" s="45">
        <f t="shared" si="0"/>
        <v>71.15061648325846</v>
      </c>
    </row>
    <row r="107" spans="1:6" ht="12.75" customHeight="1" x14ac:dyDescent="0.2">
      <c r="A107" s="63">
        <v>651</v>
      </c>
      <c r="B107" s="64" t="s">
        <v>217</v>
      </c>
      <c r="C107" s="247" t="s">
        <v>218</v>
      </c>
      <c r="D107" s="60">
        <f t="shared" ref="D107:E107" si="19">SUM(D108:D111)</f>
        <v>19652.39</v>
      </c>
      <c r="E107" s="60">
        <f t="shared" si="19"/>
        <v>7912.91</v>
      </c>
      <c r="F107" s="45">
        <f t="shared" si="0"/>
        <v>40.264364792272083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13563.32</v>
      </c>
      <c r="E109" s="194">
        <v>6655.07</v>
      </c>
      <c r="F109" s="45">
        <f t="shared" si="0"/>
        <v>49.066673941188441</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6089.07</v>
      </c>
      <c r="E111" s="194">
        <v>1257.8399999999999</v>
      </c>
      <c r="F111" s="45">
        <f t="shared" si="0"/>
        <v>20.657341761549795</v>
      </c>
    </row>
    <row r="112" spans="1:6" ht="12.75" customHeight="1" x14ac:dyDescent="0.2">
      <c r="A112" s="63">
        <v>652</v>
      </c>
      <c r="B112" s="64" t="s">
        <v>227</v>
      </c>
      <c r="C112" s="247" t="s">
        <v>228</v>
      </c>
      <c r="D112" s="60">
        <f t="shared" ref="D112:E112" si="20">SUM(D113:D119)</f>
        <v>6560.6</v>
      </c>
      <c r="E112" s="60">
        <f t="shared" si="20"/>
        <v>19503.960000000003</v>
      </c>
      <c r="F112" s="45">
        <f t="shared" si="0"/>
        <v>297.28927232265346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147.08000000000001</v>
      </c>
      <c r="E114" s="194">
        <v>0</v>
      </c>
      <c r="F114" s="45">
        <f t="shared" si="0"/>
        <v>0</v>
      </c>
    </row>
    <row r="115" spans="1:6" ht="12.75" customHeight="1" x14ac:dyDescent="0.2">
      <c r="A115" s="63">
        <v>6524</v>
      </c>
      <c r="B115" s="64" t="s">
        <v>233</v>
      </c>
      <c r="C115" s="247" t="s">
        <v>234</v>
      </c>
      <c r="D115" s="194">
        <v>33.049999999999997</v>
      </c>
      <c r="E115" s="194">
        <v>28.06</v>
      </c>
      <c r="F115" s="45">
        <f t="shared" si="0"/>
        <v>84.901664145234506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6380.47</v>
      </c>
      <c r="E117" s="194">
        <v>19475.900000000001</v>
      </c>
      <c r="F117" s="45">
        <f t="shared" si="0"/>
        <v>305.24240377276283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712407.23</v>
      </c>
      <c r="E120" s="60">
        <f t="shared" si="21"/>
        <v>498115.97</v>
      </c>
      <c r="F120" s="45">
        <f t="shared" si="0"/>
        <v>69.920117177923643</v>
      </c>
    </row>
    <row r="121" spans="1:6" ht="12.75" customHeight="1" x14ac:dyDescent="0.2">
      <c r="A121" s="63">
        <v>6531</v>
      </c>
      <c r="B121" s="64" t="s">
        <v>245</v>
      </c>
      <c r="C121" s="247" t="s">
        <v>246</v>
      </c>
      <c r="D121" s="194">
        <v>327255.31</v>
      </c>
      <c r="E121" s="194">
        <v>227892.9</v>
      </c>
      <c r="F121" s="45">
        <f t="shared" si="0"/>
        <v>69.637647743591998</v>
      </c>
    </row>
    <row r="122" spans="1:6" ht="12.75" customHeight="1" x14ac:dyDescent="0.2">
      <c r="A122" s="63">
        <v>6532</v>
      </c>
      <c r="B122" s="64" t="s">
        <v>247</v>
      </c>
      <c r="C122" s="247" t="s">
        <v>248</v>
      </c>
      <c r="D122" s="194">
        <v>385151.92</v>
      </c>
      <c r="E122" s="194">
        <v>270223.07</v>
      </c>
      <c r="F122" s="45">
        <f t="shared" si="0"/>
        <v>70.160125386367028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2558.35</v>
      </c>
      <c r="E140" s="60">
        <f t="shared" si="28"/>
        <v>13332.26</v>
      </c>
      <c r="F140" s="45">
        <f t="shared" si="26"/>
        <v>521.1272890730354</v>
      </c>
    </row>
    <row r="141" spans="1:6" ht="12.75" customHeight="1" x14ac:dyDescent="0.2">
      <c r="A141" s="63">
        <v>681</v>
      </c>
      <c r="B141" s="65" t="s">
        <v>285</v>
      </c>
      <c r="C141" s="247" t="s">
        <v>286</v>
      </c>
      <c r="D141" s="60">
        <f t="shared" ref="D141:E141" si="29">SUM(D142:D150)</f>
        <v>176.97</v>
      </c>
      <c r="E141" s="60">
        <f t="shared" si="29"/>
        <v>0</v>
      </c>
      <c r="F141" s="45">
        <f t="shared" si="26"/>
        <v>0</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176.97</v>
      </c>
      <c r="E150" s="194">
        <v>0</v>
      </c>
      <c r="F150" s="45">
        <f t="shared" si="26"/>
        <v>0</v>
      </c>
    </row>
    <row r="151" spans="1:6" ht="12.75" customHeight="1" x14ac:dyDescent="0.2">
      <c r="A151" s="63">
        <v>683</v>
      </c>
      <c r="B151" s="64" t="s">
        <v>305</v>
      </c>
      <c r="C151" s="247" t="s">
        <v>306</v>
      </c>
      <c r="D151" s="194">
        <v>2381.38</v>
      </c>
      <c r="E151" s="194">
        <v>13332.26</v>
      </c>
      <c r="F151" s="45">
        <f t="shared" si="26"/>
        <v>559.85437015512014</v>
      </c>
    </row>
    <row r="152" spans="1:6" ht="12.75" customHeight="1" x14ac:dyDescent="0.2">
      <c r="A152" s="63">
        <v>3</v>
      </c>
      <c r="B152" s="64" t="s">
        <v>307</v>
      </c>
      <c r="C152" s="247" t="s">
        <v>13</v>
      </c>
      <c r="D152" s="60">
        <f>D153+D164+D202+D221+D230+D262+D273</f>
        <v>1490792.4000000001</v>
      </c>
      <c r="E152" s="60">
        <f>E153+E164+E202+E221+E230+E262+E273</f>
        <v>2020139.18</v>
      </c>
      <c r="F152" s="45">
        <f t="shared" si="26"/>
        <v>135.50774608188235</v>
      </c>
    </row>
    <row r="153" spans="1:6" ht="12.75" customHeight="1" x14ac:dyDescent="0.2">
      <c r="A153" s="63">
        <v>31</v>
      </c>
      <c r="B153" s="64" t="s">
        <v>308</v>
      </c>
      <c r="C153" s="247" t="s">
        <v>309</v>
      </c>
      <c r="D153" s="60">
        <f t="shared" ref="D153:E153" si="30">D154+D159+D160</f>
        <v>185557.27000000002</v>
      </c>
      <c r="E153" s="60">
        <f t="shared" si="30"/>
        <v>303550.19</v>
      </c>
      <c r="F153" s="45">
        <f t="shared" si="26"/>
        <v>163.58841127593652</v>
      </c>
    </row>
    <row r="154" spans="1:6" ht="12.75" customHeight="1" x14ac:dyDescent="0.2">
      <c r="A154" s="63">
        <v>311</v>
      </c>
      <c r="B154" s="64" t="s">
        <v>310</v>
      </c>
      <c r="C154" s="247" t="s">
        <v>311</v>
      </c>
      <c r="D154" s="60">
        <f t="shared" ref="D154:E154" si="31">SUM(D155:D158)</f>
        <v>137430.16</v>
      </c>
      <c r="E154" s="60">
        <f t="shared" si="31"/>
        <v>234980.03</v>
      </c>
      <c r="F154" s="45">
        <f t="shared" si="26"/>
        <v>170.98141339572041</v>
      </c>
    </row>
    <row r="155" spans="1:6" ht="12.75" customHeight="1" x14ac:dyDescent="0.2">
      <c r="A155" s="63">
        <v>3111</v>
      </c>
      <c r="B155" s="64" t="s">
        <v>312</v>
      </c>
      <c r="C155" s="247" t="s">
        <v>313</v>
      </c>
      <c r="D155" s="194">
        <v>137430.16</v>
      </c>
      <c r="E155" s="194">
        <v>234980.03</v>
      </c>
      <c r="F155" s="45">
        <f t="shared" si="26"/>
        <v>170.98141339572041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25934.42</v>
      </c>
      <c r="E159" s="194">
        <v>29101.21</v>
      </c>
      <c r="F159" s="45">
        <f t="shared" si="26"/>
        <v>112.21076083444319</v>
      </c>
    </row>
    <row r="160" spans="1:6" ht="12.75" customHeight="1" x14ac:dyDescent="0.2">
      <c r="A160" s="63">
        <v>313</v>
      </c>
      <c r="B160" s="65" t="s">
        <v>322</v>
      </c>
      <c r="C160" s="247" t="s">
        <v>323</v>
      </c>
      <c r="D160" s="60">
        <f t="shared" ref="D160:E160" si="32">SUM(D161:D163)</f>
        <v>22192.69</v>
      </c>
      <c r="E160" s="60">
        <f t="shared" si="32"/>
        <v>39468.949999999997</v>
      </c>
      <c r="F160" s="45">
        <f t="shared" si="26"/>
        <v>177.84662427132537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22192.69</v>
      </c>
      <c r="E162" s="194">
        <v>39468.949999999997</v>
      </c>
      <c r="F162" s="45">
        <f t="shared" si="26"/>
        <v>177.84662427132537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601025.54</v>
      </c>
      <c r="E164" s="60">
        <f>E165+E170+E178+E188+E189+E194</f>
        <v>653346.79</v>
      </c>
      <c r="F164" s="45">
        <f t="shared" si="26"/>
        <v>108.70532889500835</v>
      </c>
    </row>
    <row r="165" spans="1:6" ht="12.75" customHeight="1" x14ac:dyDescent="0.2">
      <c r="A165" s="63">
        <v>321</v>
      </c>
      <c r="B165" s="64" t="s">
        <v>332</v>
      </c>
      <c r="C165" s="247" t="s">
        <v>333</v>
      </c>
      <c r="D165" s="60">
        <f t="shared" ref="D165:E165" si="33">SUM(D166:D169)</f>
        <v>3822.75</v>
      </c>
      <c r="E165" s="60">
        <f t="shared" si="33"/>
        <v>10526.12</v>
      </c>
      <c r="F165" s="45">
        <f t="shared" si="26"/>
        <v>275.35465306389381</v>
      </c>
    </row>
    <row r="166" spans="1:6" ht="12.75" customHeight="1" x14ac:dyDescent="0.2">
      <c r="A166" s="63">
        <v>3211</v>
      </c>
      <c r="B166" s="64" t="s">
        <v>334</v>
      </c>
      <c r="C166" s="247" t="s">
        <v>335</v>
      </c>
      <c r="D166" s="194">
        <v>1636.56</v>
      </c>
      <c r="E166" s="194">
        <v>4057.35</v>
      </c>
      <c r="F166" s="45">
        <f t="shared" si="26"/>
        <v>247.91941633670626</v>
      </c>
    </row>
    <row r="167" spans="1:6" ht="12.75" customHeight="1" x14ac:dyDescent="0.2">
      <c r="A167" s="63">
        <v>3212</v>
      </c>
      <c r="B167" s="64" t="s">
        <v>336</v>
      </c>
      <c r="C167" s="247" t="s">
        <v>337</v>
      </c>
      <c r="D167" s="194">
        <v>1189.42</v>
      </c>
      <c r="E167" s="194">
        <v>1478.04</v>
      </c>
      <c r="F167" s="45">
        <f t="shared" si="26"/>
        <v>124.26560844781488</v>
      </c>
    </row>
    <row r="168" spans="1:6" ht="12.75" customHeight="1" x14ac:dyDescent="0.2">
      <c r="A168" s="63">
        <v>3213</v>
      </c>
      <c r="B168" s="64" t="s">
        <v>338</v>
      </c>
      <c r="C168" s="247" t="s">
        <v>339</v>
      </c>
      <c r="D168" s="194">
        <v>200</v>
      </c>
      <c r="E168" s="194">
        <v>3999.29</v>
      </c>
      <c r="F168" s="45">
        <f t="shared" si="26"/>
        <v>1999.645</v>
      </c>
    </row>
    <row r="169" spans="1:6" ht="12.75" customHeight="1" x14ac:dyDescent="0.2">
      <c r="A169" s="63">
        <v>3214</v>
      </c>
      <c r="B169" s="64" t="s">
        <v>340</v>
      </c>
      <c r="C169" s="247" t="s">
        <v>341</v>
      </c>
      <c r="D169" s="194">
        <v>796.77</v>
      </c>
      <c r="E169" s="194">
        <v>991.44</v>
      </c>
      <c r="F169" s="45">
        <f t="shared" si="26"/>
        <v>124.43239579803458</v>
      </c>
    </row>
    <row r="170" spans="1:6" ht="12.75" customHeight="1" x14ac:dyDescent="0.2">
      <c r="A170" s="63">
        <v>322</v>
      </c>
      <c r="B170" s="64" t="s">
        <v>342</v>
      </c>
      <c r="C170" s="247" t="s">
        <v>343</v>
      </c>
      <c r="D170" s="60">
        <f t="shared" ref="D170:E170" si="34">SUM(D171:D177)</f>
        <v>73664.539999999994</v>
      </c>
      <c r="E170" s="60">
        <f t="shared" si="34"/>
        <v>105766.30999999998</v>
      </c>
      <c r="F170" s="45">
        <f t="shared" si="26"/>
        <v>143.57832140131467</v>
      </c>
    </row>
    <row r="171" spans="1:6" ht="12.75" customHeight="1" x14ac:dyDescent="0.2">
      <c r="A171" s="63">
        <v>3221</v>
      </c>
      <c r="B171" s="64" t="s">
        <v>344</v>
      </c>
      <c r="C171" s="247" t="s">
        <v>345</v>
      </c>
      <c r="D171" s="194">
        <v>8171.06</v>
      </c>
      <c r="E171" s="194">
        <v>6788.88</v>
      </c>
      <c r="F171" s="45">
        <f t="shared" si="26"/>
        <v>83.084446815957776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34521.72</v>
      </c>
      <c r="E173" s="194">
        <v>45685.97</v>
      </c>
      <c r="F173" s="45">
        <f t="shared" si="26"/>
        <v>132.3397849238103</v>
      </c>
    </row>
    <row r="174" spans="1:6" ht="12.75" customHeight="1" x14ac:dyDescent="0.2">
      <c r="A174" s="63">
        <v>3224</v>
      </c>
      <c r="B174" s="65" t="s">
        <v>350</v>
      </c>
      <c r="C174" s="247" t="s">
        <v>351</v>
      </c>
      <c r="D174" s="194">
        <v>4978.47</v>
      </c>
      <c r="E174" s="194">
        <v>8220.85</v>
      </c>
      <c r="F174" s="45">
        <f t="shared" si="26"/>
        <v>165.12804134603601</v>
      </c>
    </row>
    <row r="175" spans="1:6" ht="12.75" customHeight="1" x14ac:dyDescent="0.2">
      <c r="A175" s="63">
        <v>3225</v>
      </c>
      <c r="B175" s="65" t="s">
        <v>352</v>
      </c>
      <c r="C175" s="247" t="s">
        <v>353</v>
      </c>
      <c r="D175" s="194">
        <v>25914.31</v>
      </c>
      <c r="E175" s="194">
        <v>44463.6</v>
      </c>
      <c r="F175" s="45">
        <f t="shared" si="26"/>
        <v>171.57933203700966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78.98</v>
      </c>
      <c r="E177" s="194">
        <v>607.01</v>
      </c>
      <c r="F177" s="45">
        <f t="shared" si="26"/>
        <v>768.56166118004558</v>
      </c>
    </row>
    <row r="178" spans="1:6" ht="12.75" customHeight="1" x14ac:dyDescent="0.2">
      <c r="A178" s="63">
        <v>323</v>
      </c>
      <c r="B178" s="65" t="s">
        <v>358</v>
      </c>
      <c r="C178" s="247" t="s">
        <v>359</v>
      </c>
      <c r="D178" s="60">
        <f t="shared" ref="D178:E178" si="35">SUM(D179:D187)</f>
        <v>371896.83</v>
      </c>
      <c r="E178" s="60">
        <f t="shared" si="35"/>
        <v>343924.29</v>
      </c>
      <c r="F178" s="45">
        <f t="shared" si="26"/>
        <v>92.478413973036538</v>
      </c>
    </row>
    <row r="179" spans="1:6" ht="12.75" customHeight="1" x14ac:dyDescent="0.2">
      <c r="A179" s="63">
        <v>3231</v>
      </c>
      <c r="B179" s="65" t="s">
        <v>360</v>
      </c>
      <c r="C179" s="247" t="s">
        <v>361</v>
      </c>
      <c r="D179" s="194">
        <v>9071.85</v>
      </c>
      <c r="E179" s="194">
        <v>11368.24</v>
      </c>
      <c r="F179" s="45">
        <f t="shared" si="26"/>
        <v>125.31335945810392</v>
      </c>
    </row>
    <row r="180" spans="1:6" ht="12.75" customHeight="1" x14ac:dyDescent="0.2">
      <c r="A180" s="63">
        <v>3232</v>
      </c>
      <c r="B180" s="65" t="s">
        <v>362</v>
      </c>
      <c r="C180" s="247" t="s">
        <v>363</v>
      </c>
      <c r="D180" s="194">
        <v>123393.11</v>
      </c>
      <c r="E180" s="194">
        <v>137260.54999999999</v>
      </c>
      <c r="F180" s="45">
        <f t="shared" si="26"/>
        <v>111.23842327987357</v>
      </c>
    </row>
    <row r="181" spans="1:6" ht="12.75" customHeight="1" x14ac:dyDescent="0.2">
      <c r="A181" s="63">
        <v>3233</v>
      </c>
      <c r="B181" s="65" t="s">
        <v>364</v>
      </c>
      <c r="C181" s="247" t="s">
        <v>365</v>
      </c>
      <c r="D181" s="194">
        <v>21637.21</v>
      </c>
      <c r="E181" s="194">
        <v>27879.42</v>
      </c>
      <c r="F181" s="45">
        <f t="shared" si="26"/>
        <v>128.84942189866436</v>
      </c>
    </row>
    <row r="182" spans="1:6" ht="12.75" customHeight="1" x14ac:dyDescent="0.2">
      <c r="A182" s="63">
        <v>3234</v>
      </c>
      <c r="B182" s="65" t="s">
        <v>366</v>
      </c>
      <c r="C182" s="247" t="s">
        <v>367</v>
      </c>
      <c r="D182" s="194">
        <v>35475.97</v>
      </c>
      <c r="E182" s="194">
        <v>34343.160000000003</v>
      </c>
      <c r="F182" s="45">
        <f t="shared" si="26"/>
        <v>96.806824450466053</v>
      </c>
    </row>
    <row r="183" spans="1:6" ht="12.75" customHeight="1" x14ac:dyDescent="0.2">
      <c r="A183" s="63">
        <v>3235</v>
      </c>
      <c r="B183" s="64" t="s">
        <v>368</v>
      </c>
      <c r="C183" s="247" t="s">
        <v>369</v>
      </c>
      <c r="D183" s="194">
        <v>5973.98</v>
      </c>
      <c r="E183" s="194">
        <v>8494.83</v>
      </c>
      <c r="F183" s="45">
        <f t="shared" si="26"/>
        <v>142.19716169120085</v>
      </c>
    </row>
    <row r="184" spans="1:6" ht="12.75" customHeight="1" x14ac:dyDescent="0.2">
      <c r="A184" s="63">
        <v>3236</v>
      </c>
      <c r="B184" s="64" t="s">
        <v>370</v>
      </c>
      <c r="C184" s="247" t="s">
        <v>371</v>
      </c>
      <c r="D184" s="194">
        <v>38913.39</v>
      </c>
      <c r="E184" s="194">
        <v>26274.29</v>
      </c>
      <c r="F184" s="45">
        <f t="shared" si="26"/>
        <v>67.519920520931237</v>
      </c>
    </row>
    <row r="185" spans="1:6" ht="12.75" customHeight="1" x14ac:dyDescent="0.2">
      <c r="A185" s="63">
        <v>3237</v>
      </c>
      <c r="B185" s="64" t="s">
        <v>372</v>
      </c>
      <c r="C185" s="247" t="s">
        <v>373</v>
      </c>
      <c r="D185" s="194">
        <v>119753.8</v>
      </c>
      <c r="E185" s="194">
        <v>83262.3</v>
      </c>
      <c r="F185" s="45">
        <f t="shared" si="26"/>
        <v>69.527898070875409</v>
      </c>
    </row>
    <row r="186" spans="1:6" ht="12.75" customHeight="1" x14ac:dyDescent="0.2">
      <c r="A186" s="63">
        <v>3238</v>
      </c>
      <c r="B186" s="64" t="s">
        <v>374</v>
      </c>
      <c r="C186" s="247" t="s">
        <v>375</v>
      </c>
      <c r="D186" s="194">
        <v>5503.95</v>
      </c>
      <c r="E186" s="194">
        <v>5737.66</v>
      </c>
      <c r="F186" s="45">
        <f t="shared" si="26"/>
        <v>104.24622316699825</v>
      </c>
    </row>
    <row r="187" spans="1:6" ht="12.75" customHeight="1" x14ac:dyDescent="0.2">
      <c r="A187" s="63">
        <v>3239</v>
      </c>
      <c r="B187" s="64" t="s">
        <v>376</v>
      </c>
      <c r="C187" s="247" t="s">
        <v>377</v>
      </c>
      <c r="D187" s="194">
        <v>12173.57</v>
      </c>
      <c r="E187" s="194">
        <v>9303.84</v>
      </c>
      <c r="F187" s="45">
        <f t="shared" si="26"/>
        <v>76.426553591099406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151641.41999999998</v>
      </c>
      <c r="E194" s="60">
        <f t="shared" si="36"/>
        <v>193130.07</v>
      </c>
      <c r="F194" s="45">
        <f t="shared" si="26"/>
        <v>127.35970818527025</v>
      </c>
    </row>
    <row r="195" spans="1:6" ht="12.75" customHeight="1" x14ac:dyDescent="0.2">
      <c r="A195" s="63">
        <v>3291</v>
      </c>
      <c r="B195" s="183" t="s">
        <v>392</v>
      </c>
      <c r="C195" s="247" t="s">
        <v>393</v>
      </c>
      <c r="D195" s="194">
        <v>39086.75</v>
      </c>
      <c r="E195" s="194">
        <v>24330.79</v>
      </c>
      <c r="F195" s="45">
        <f t="shared" si="26"/>
        <v>62.248178730644021</v>
      </c>
    </row>
    <row r="196" spans="1:6" ht="12.75" customHeight="1" x14ac:dyDescent="0.2">
      <c r="A196" s="63">
        <v>3292</v>
      </c>
      <c r="B196" s="64" t="s">
        <v>394</v>
      </c>
      <c r="C196" s="247" t="s">
        <v>395</v>
      </c>
      <c r="D196" s="194">
        <v>744.66</v>
      </c>
      <c r="E196" s="194">
        <v>2024.55</v>
      </c>
      <c r="F196" s="45">
        <f t="shared" si="26"/>
        <v>271.87575537829349</v>
      </c>
    </row>
    <row r="197" spans="1:6" ht="12.75" customHeight="1" x14ac:dyDescent="0.2">
      <c r="A197" s="63">
        <v>3293</v>
      </c>
      <c r="B197" s="64" t="s">
        <v>396</v>
      </c>
      <c r="C197" s="247" t="s">
        <v>397</v>
      </c>
      <c r="D197" s="194">
        <v>78947.070000000007</v>
      </c>
      <c r="E197" s="194">
        <v>104996.77</v>
      </c>
      <c r="F197" s="45">
        <f t="shared" si="26"/>
        <v>132.99641139310171</v>
      </c>
    </row>
    <row r="198" spans="1:6" ht="12.75" customHeight="1" x14ac:dyDescent="0.2">
      <c r="A198" s="63">
        <v>3294</v>
      </c>
      <c r="B198" s="64" t="s">
        <v>398</v>
      </c>
      <c r="C198" s="247" t="s">
        <v>399</v>
      </c>
      <c r="D198" s="194">
        <v>2496.15</v>
      </c>
      <c r="E198" s="194">
        <v>8497.15</v>
      </c>
      <c r="F198" s="45">
        <f t="shared" si="26"/>
        <v>340.4102317569056</v>
      </c>
    </row>
    <row r="199" spans="1:6" ht="12.75" customHeight="1" x14ac:dyDescent="0.2">
      <c r="A199" s="63">
        <v>3295</v>
      </c>
      <c r="B199" s="64" t="s">
        <v>400</v>
      </c>
      <c r="C199" s="247" t="s">
        <v>401</v>
      </c>
      <c r="D199" s="194">
        <v>6106.4</v>
      </c>
      <c r="E199" s="194">
        <v>2718.3</v>
      </c>
      <c r="F199" s="45">
        <f t="shared" si="26"/>
        <v>44.515590200445438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24260.39</v>
      </c>
      <c r="E201" s="194">
        <v>50562.51</v>
      </c>
      <c r="F201" s="45">
        <f t="shared" si="26"/>
        <v>208.41589933220365</v>
      </c>
    </row>
    <row r="202" spans="1:6" ht="12.75" customHeight="1" x14ac:dyDescent="0.2">
      <c r="A202" s="63">
        <v>34</v>
      </c>
      <c r="B202" s="183" t="s">
        <v>406</v>
      </c>
      <c r="C202" s="247" t="s">
        <v>407</v>
      </c>
      <c r="D202" s="60">
        <f t="shared" ref="D202:E202" si="37">D203+D208+D216</f>
        <v>15484.76</v>
      </c>
      <c r="E202" s="60">
        <f t="shared" si="37"/>
        <v>20879.27</v>
      </c>
      <c r="F202" s="45">
        <f t="shared" si="26"/>
        <v>134.83754349437771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7658.98</v>
      </c>
      <c r="E208" s="60">
        <f t="shared" si="39"/>
        <v>11055.45</v>
      </c>
      <c r="F208" s="45">
        <f t="shared" si="26"/>
        <v>144.34624453909009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7658.98</v>
      </c>
      <c r="E211" s="194">
        <v>11055.45</v>
      </c>
      <c r="F211" s="45">
        <f t="shared" si="26"/>
        <v>144.34624453909009</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7825.7800000000007</v>
      </c>
      <c r="E216" s="60">
        <f t="shared" si="40"/>
        <v>9823.82</v>
      </c>
      <c r="F216" s="45">
        <f t="shared" si="26"/>
        <v>125.53151251376858</v>
      </c>
    </row>
    <row r="217" spans="1:6" ht="12.75" customHeight="1" x14ac:dyDescent="0.2">
      <c r="A217" s="63">
        <v>3431</v>
      </c>
      <c r="B217" s="182" t="s">
        <v>436</v>
      </c>
      <c r="C217" s="247" t="s">
        <v>437</v>
      </c>
      <c r="D217" s="194">
        <v>2348.71</v>
      </c>
      <c r="E217" s="194">
        <v>3030.99</v>
      </c>
      <c r="F217" s="45">
        <f t="shared" si="26"/>
        <v>129.04913761171025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10.9</v>
      </c>
      <c r="E219" s="194">
        <v>14.97</v>
      </c>
      <c r="F219" s="45">
        <f t="shared" si="26"/>
        <v>137.33944954128441</v>
      </c>
    </row>
    <row r="220" spans="1:6" ht="12.75" customHeight="1" x14ac:dyDescent="0.2">
      <c r="A220" s="63">
        <v>3434</v>
      </c>
      <c r="B220" s="65" t="s">
        <v>442</v>
      </c>
      <c r="C220" s="247" t="s">
        <v>443</v>
      </c>
      <c r="D220" s="194">
        <v>5466.17</v>
      </c>
      <c r="E220" s="194">
        <v>6777.86</v>
      </c>
      <c r="F220" s="45">
        <f t="shared" si="26"/>
        <v>123.99650943896732</v>
      </c>
    </row>
    <row r="221" spans="1:6" ht="12.75" customHeight="1" x14ac:dyDescent="0.2">
      <c r="A221" s="63">
        <v>35</v>
      </c>
      <c r="B221" s="65" t="s">
        <v>444</v>
      </c>
      <c r="C221" s="247" t="s">
        <v>445</v>
      </c>
      <c r="D221" s="60">
        <f t="shared" ref="D221:E221" si="41">D222+D225+D229</f>
        <v>3885.29</v>
      </c>
      <c r="E221" s="60">
        <f t="shared" si="41"/>
        <v>47958.5</v>
      </c>
      <c r="F221" s="45">
        <f t="shared" si="26"/>
        <v>1234.360884258318</v>
      </c>
    </row>
    <row r="222" spans="1:6" ht="24" x14ac:dyDescent="0.2">
      <c r="A222" s="63">
        <v>351</v>
      </c>
      <c r="B222" s="65" t="s">
        <v>446</v>
      </c>
      <c r="C222" s="247" t="s">
        <v>447</v>
      </c>
      <c r="D222" s="60">
        <f t="shared" ref="D222:E222" si="42">SUM(D223:D224)</f>
        <v>0</v>
      </c>
      <c r="E222" s="60">
        <f t="shared" si="42"/>
        <v>15794.06</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15794.06</v>
      </c>
      <c r="F224" s="45" t="str">
        <f t="shared" si="26"/>
        <v>-</v>
      </c>
    </row>
    <row r="225" spans="1:6" ht="36" x14ac:dyDescent="0.2">
      <c r="A225" s="63">
        <v>352</v>
      </c>
      <c r="B225" s="65" t="s">
        <v>452</v>
      </c>
      <c r="C225" s="247" t="s">
        <v>453</v>
      </c>
      <c r="D225" s="60">
        <f t="shared" ref="D225:E225" si="43">SUM(D226:D228)</f>
        <v>3885.29</v>
      </c>
      <c r="E225" s="60">
        <f t="shared" si="43"/>
        <v>32164.440000000002</v>
      </c>
      <c r="F225" s="45">
        <f t="shared" si="26"/>
        <v>827.85171763240339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3885.29</v>
      </c>
      <c r="E227" s="194">
        <v>14374.04</v>
      </c>
      <c r="F227" s="45">
        <f t="shared" si="26"/>
        <v>369.96054348581447</v>
      </c>
    </row>
    <row r="228" spans="1:6" ht="12.75" customHeight="1" x14ac:dyDescent="0.2">
      <c r="A228" s="63">
        <v>3523</v>
      </c>
      <c r="B228" s="64" t="s">
        <v>458</v>
      </c>
      <c r="C228" s="247" t="s">
        <v>459</v>
      </c>
      <c r="D228" s="194">
        <v>0</v>
      </c>
      <c r="E228" s="194">
        <v>17790.400000000001</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194785.42</v>
      </c>
      <c r="E230" s="60">
        <f>E231+E234+E237+E242+E246+E250+E254+E257</f>
        <v>418569.21</v>
      </c>
      <c r="F230" s="45">
        <f t="shared" ref="F230:F245" si="44">IF(D230&lt;&gt;0,IF(E230/D230&gt;=100,"&gt;&gt;100",E230/D230*100),"-")</f>
        <v>214.88734115725913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297</v>
      </c>
      <c r="E237" s="60">
        <f t="shared" si="47"/>
        <v>41837.620000000003</v>
      </c>
      <c r="F237" s="45" t="str">
        <f t="shared" si="44"/>
        <v>&gt;&gt;100</v>
      </c>
    </row>
    <row r="238" spans="1:6" ht="12" x14ac:dyDescent="0.2">
      <c r="A238" s="63">
        <v>3631</v>
      </c>
      <c r="B238" s="65" t="s">
        <v>478</v>
      </c>
      <c r="C238" s="247" t="s">
        <v>479</v>
      </c>
      <c r="D238" s="194">
        <v>297</v>
      </c>
      <c r="E238" s="194">
        <v>297</v>
      </c>
      <c r="F238" s="45">
        <f t="shared" si="44"/>
        <v>100</v>
      </c>
    </row>
    <row r="239" spans="1:6" ht="12" x14ac:dyDescent="0.2">
      <c r="A239" s="63">
        <v>3632</v>
      </c>
      <c r="B239" s="65" t="s">
        <v>480</v>
      </c>
      <c r="C239" s="247" t="s">
        <v>481</v>
      </c>
      <c r="D239" s="194">
        <v>0</v>
      </c>
      <c r="E239" s="194">
        <v>41540.620000000003</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194488.42</v>
      </c>
      <c r="E246" s="60">
        <f t="shared" si="48"/>
        <v>376731.59</v>
      </c>
      <c r="F246" s="45">
        <f t="shared" ref="F246:F249" si="49">IF(D246&lt;&gt;0,IF(E246/D246&gt;=100,"&gt;&gt;100",E246/D246*100),"-")</f>
        <v>193.70386679062949</v>
      </c>
    </row>
    <row r="247" spans="1:6" ht="12.75" customHeight="1" x14ac:dyDescent="0.2">
      <c r="A247" s="63" t="s">
        <v>493</v>
      </c>
      <c r="B247" s="64" t="s">
        <v>494</v>
      </c>
      <c r="C247" s="247" t="s">
        <v>493</v>
      </c>
      <c r="D247" s="194">
        <v>194488.42</v>
      </c>
      <c r="E247" s="194">
        <v>376731.59</v>
      </c>
      <c r="F247" s="45">
        <f t="shared" si="49"/>
        <v>193.70386679062949</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232170.64</v>
      </c>
      <c r="E262" s="60">
        <f t="shared" si="55"/>
        <v>208437</v>
      </c>
      <c r="F262" s="45">
        <f t="shared" ref="F262:F268" si="56">IF(D262&lt;&gt;0,IF(E262/D262&gt;=100,"&gt;&gt;100",E262/D262*100),"-")</f>
        <v>89.777501582456765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232170.64</v>
      </c>
      <c r="E269" s="60">
        <f t="shared" si="58"/>
        <v>208437</v>
      </c>
      <c r="F269" s="45">
        <f t="shared" ref="F269:F272" si="59">IF(D269&lt;&gt;0,IF(E269/D269&gt;=100,"&gt;&gt;100",E269/D269*100),"-")</f>
        <v>89.777501582456765</v>
      </c>
    </row>
    <row r="270" spans="1:6" ht="12.75" customHeight="1" x14ac:dyDescent="0.2">
      <c r="A270" s="63">
        <v>3721</v>
      </c>
      <c r="B270" s="65" t="s">
        <v>533</v>
      </c>
      <c r="C270" s="247" t="s">
        <v>534</v>
      </c>
      <c r="D270" s="194">
        <v>193203.06</v>
      </c>
      <c r="E270" s="194">
        <v>173950.41</v>
      </c>
      <c r="F270" s="45">
        <f t="shared" si="59"/>
        <v>90.035018078906205</v>
      </c>
    </row>
    <row r="271" spans="1:6" ht="12.75" customHeight="1" x14ac:dyDescent="0.2">
      <c r="A271" s="63">
        <v>3722</v>
      </c>
      <c r="B271" s="65" t="s">
        <v>535</v>
      </c>
      <c r="C271" s="247" t="s">
        <v>536</v>
      </c>
      <c r="D271" s="194">
        <v>38967.58</v>
      </c>
      <c r="E271" s="194">
        <v>34486.589999999997</v>
      </c>
      <c r="F271" s="45">
        <f t="shared" si="59"/>
        <v>88.500722908633264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257883.47999999998</v>
      </c>
      <c r="E273" s="60">
        <f t="shared" si="60"/>
        <v>367398.22</v>
      </c>
      <c r="F273" s="45">
        <f t="shared" ref="F273:F277" si="61">IF(D273&lt;&gt;0,IF(E273/D273&gt;=100,"&gt;&gt;100",E273/D273*100),"-")</f>
        <v>142.46675281410037</v>
      </c>
    </row>
    <row r="274" spans="1:6" ht="12.75" customHeight="1" x14ac:dyDescent="0.2">
      <c r="A274" s="63">
        <v>381</v>
      </c>
      <c r="B274" s="64" t="s">
        <v>541</v>
      </c>
      <c r="C274" s="247" t="s">
        <v>542</v>
      </c>
      <c r="D274" s="60">
        <f t="shared" ref="D274:E274" si="62">SUM(D275:D277)</f>
        <v>173846.58</v>
      </c>
      <c r="E274" s="60">
        <f t="shared" si="62"/>
        <v>244181</v>
      </c>
      <c r="F274" s="45">
        <f t="shared" si="61"/>
        <v>140.45775303718946</v>
      </c>
    </row>
    <row r="275" spans="1:6" ht="12.75" customHeight="1" x14ac:dyDescent="0.2">
      <c r="A275" s="63">
        <v>3811</v>
      </c>
      <c r="B275" s="64" t="s">
        <v>543</v>
      </c>
      <c r="C275" s="247" t="s">
        <v>544</v>
      </c>
      <c r="D275" s="194">
        <v>169976.78</v>
      </c>
      <c r="E275" s="194">
        <v>240409.69</v>
      </c>
      <c r="F275" s="45">
        <f t="shared" si="61"/>
        <v>141.43678330651989</v>
      </c>
    </row>
    <row r="276" spans="1:6" ht="12.75" customHeight="1" x14ac:dyDescent="0.2">
      <c r="A276" s="63">
        <v>3812</v>
      </c>
      <c r="B276" s="64" t="s">
        <v>545</v>
      </c>
      <c r="C276" s="247" t="s">
        <v>546</v>
      </c>
      <c r="D276" s="194">
        <v>3869.8</v>
      </c>
      <c r="E276" s="194">
        <v>3771.31</v>
      </c>
      <c r="F276" s="45">
        <f t="shared" si="61"/>
        <v>97.454907230347814</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84036.9</v>
      </c>
      <c r="E289" s="60">
        <f t="shared" si="67"/>
        <v>123217.22</v>
      </c>
      <c r="F289" s="45">
        <f t="shared" si="66"/>
        <v>146.62275738395874</v>
      </c>
    </row>
    <row r="290" spans="1:6" ht="24" x14ac:dyDescent="0.2">
      <c r="A290" s="63">
        <v>3861</v>
      </c>
      <c r="B290" s="64" t="s">
        <v>572</v>
      </c>
      <c r="C290" s="247" t="s">
        <v>573</v>
      </c>
      <c r="D290" s="194">
        <v>84036.9</v>
      </c>
      <c r="E290" s="194">
        <v>123217.22</v>
      </c>
      <c r="F290" s="45">
        <f t="shared" si="66"/>
        <v>146.62275738395874</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1490792.4000000001</v>
      </c>
      <c r="E299" s="60">
        <f>E152-E297+E298</f>
        <v>2020139.18</v>
      </c>
      <c r="F299" s="45">
        <f t="shared" si="68"/>
        <v>135.50774608188235</v>
      </c>
    </row>
    <row r="300" spans="1:6" ht="12.75" customHeight="1" x14ac:dyDescent="0.2">
      <c r="A300" s="63" t="s">
        <v>582</v>
      </c>
      <c r="B300" s="64" t="s">
        <v>593</v>
      </c>
      <c r="C300" s="247" t="s">
        <v>594</v>
      </c>
      <c r="D300" s="60">
        <f>IF(D6&gt;=D299,D6-D299,0)</f>
        <v>1599516.1900000002</v>
      </c>
      <c r="E300" s="60">
        <f>IF(E6&gt;=E299,E6-E299,0)</f>
        <v>1219954.97</v>
      </c>
      <c r="F300" s="45">
        <f t="shared" si="68"/>
        <v>76.270248318024201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1925875.52</v>
      </c>
      <c r="E302" s="194">
        <v>3525391.71</v>
      </c>
      <c r="F302" s="45">
        <f t="shared" si="68"/>
        <v>183.05397588728891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883424.97</v>
      </c>
      <c r="E304" s="194">
        <v>909899.35</v>
      </c>
      <c r="F304" s="45">
        <f t="shared" si="68"/>
        <v>102.99678873690881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243240.42</v>
      </c>
      <c r="E308" s="60">
        <f t="shared" si="71"/>
        <v>236549.7</v>
      </c>
      <c r="F308" s="45">
        <f t="shared" ref="F308:F428" si="72">IF(D308&lt;&gt;0,IF(E308/D308&gt;=100,"&gt;&gt;100",E308/D308*100),"-")</f>
        <v>97.249338740658317</v>
      </c>
    </row>
    <row r="309" spans="1:6" ht="12.75" customHeight="1" x14ac:dyDescent="0.2">
      <c r="A309" s="63">
        <v>71</v>
      </c>
      <c r="B309" s="64" t="s">
        <v>610</v>
      </c>
      <c r="C309" s="247" t="s">
        <v>611</v>
      </c>
      <c r="D309" s="60">
        <f t="shared" ref="D309:E309" si="73">D310+D314</f>
        <v>243240.42</v>
      </c>
      <c r="E309" s="60">
        <f t="shared" si="73"/>
        <v>236549.7</v>
      </c>
      <c r="F309" s="45">
        <f t="shared" si="72"/>
        <v>97.249338740658317</v>
      </c>
    </row>
    <row r="310" spans="1:6" ht="24" x14ac:dyDescent="0.2">
      <c r="A310" s="63">
        <v>711</v>
      </c>
      <c r="B310" s="64" t="s">
        <v>612</v>
      </c>
      <c r="C310" s="247" t="s">
        <v>613</v>
      </c>
      <c r="D310" s="60">
        <f t="shared" ref="D310:E310" si="74">SUM(D311:D313)</f>
        <v>243240.42</v>
      </c>
      <c r="E310" s="60">
        <f t="shared" si="74"/>
        <v>236549.7</v>
      </c>
      <c r="F310" s="45">
        <f t="shared" si="72"/>
        <v>97.249338740658317</v>
      </c>
    </row>
    <row r="311" spans="1:6" ht="12.75" customHeight="1" x14ac:dyDescent="0.2">
      <c r="A311" s="63">
        <v>7111</v>
      </c>
      <c r="B311" s="64" t="s">
        <v>614</v>
      </c>
      <c r="C311" s="247" t="s">
        <v>615</v>
      </c>
      <c r="D311" s="194">
        <v>243240.42</v>
      </c>
      <c r="E311" s="194">
        <v>236549.7</v>
      </c>
      <c r="F311" s="45">
        <f t="shared" si="72"/>
        <v>97.249338740658317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1535542.8199999998</v>
      </c>
      <c r="E360" s="60">
        <f t="shared" si="86"/>
        <v>3566220.34</v>
      </c>
      <c r="F360" s="45">
        <f t="shared" si="72"/>
        <v>232.24492951619547</v>
      </c>
    </row>
    <row r="361" spans="1:6" ht="12.75" customHeight="1" x14ac:dyDescent="0.2">
      <c r="A361" s="63">
        <v>41</v>
      </c>
      <c r="B361" s="64" t="s">
        <v>714</v>
      </c>
      <c r="C361" s="247" t="s">
        <v>715</v>
      </c>
      <c r="D361" s="60">
        <f t="shared" ref="D361:E361" si="87">D362+D366</f>
        <v>442</v>
      </c>
      <c r="E361" s="60">
        <f t="shared" si="87"/>
        <v>355044.56</v>
      </c>
      <c r="F361" s="45" t="str">
        <f t="shared" si="72"/>
        <v>&gt;&gt;100</v>
      </c>
    </row>
    <row r="362" spans="1:6" ht="12.75" customHeight="1" x14ac:dyDescent="0.2">
      <c r="A362" s="63">
        <v>411</v>
      </c>
      <c r="B362" s="64" t="s">
        <v>716</v>
      </c>
      <c r="C362" s="247" t="s">
        <v>717</v>
      </c>
      <c r="D362" s="60">
        <f t="shared" ref="D362:E362" si="88">SUM(D363:D365)</f>
        <v>442</v>
      </c>
      <c r="E362" s="60">
        <f t="shared" si="88"/>
        <v>0</v>
      </c>
      <c r="F362" s="45">
        <f t="shared" si="72"/>
        <v>0</v>
      </c>
    </row>
    <row r="363" spans="1:6" ht="12.75" customHeight="1" x14ac:dyDescent="0.2">
      <c r="A363" s="63">
        <v>4111</v>
      </c>
      <c r="B363" s="64" t="s">
        <v>614</v>
      </c>
      <c r="C363" s="247" t="s">
        <v>718</v>
      </c>
      <c r="D363" s="194">
        <v>442</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355044.56</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353044.56</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2000</v>
      </c>
      <c r="F372" s="45" t="str">
        <f t="shared" si="72"/>
        <v>-</v>
      </c>
    </row>
    <row r="373" spans="1:6" ht="24" x14ac:dyDescent="0.2">
      <c r="A373" s="63">
        <v>42</v>
      </c>
      <c r="B373" s="183" t="s">
        <v>730</v>
      </c>
      <c r="C373" s="247" t="s">
        <v>731</v>
      </c>
      <c r="D373" s="60">
        <f t="shared" ref="D373:E373" si="90">D374+D379+D388+D393+D398+D401</f>
        <v>1498873.66</v>
      </c>
      <c r="E373" s="60">
        <f t="shared" si="90"/>
        <v>3208465.78</v>
      </c>
      <c r="F373" s="45">
        <f t="shared" si="72"/>
        <v>214.05845373251805</v>
      </c>
    </row>
    <row r="374" spans="1:6" ht="12.75" customHeight="1" x14ac:dyDescent="0.2">
      <c r="A374" s="63">
        <v>421</v>
      </c>
      <c r="B374" s="64" t="s">
        <v>732</v>
      </c>
      <c r="C374" s="247" t="s">
        <v>733</v>
      </c>
      <c r="D374" s="60">
        <f t="shared" ref="D374:E374" si="91">SUM(D375:D378)</f>
        <v>1389372.99</v>
      </c>
      <c r="E374" s="60">
        <f t="shared" si="91"/>
        <v>2945927.51</v>
      </c>
      <c r="F374" s="45">
        <f t="shared" si="72"/>
        <v>212.03287606735466</v>
      </c>
    </row>
    <row r="375" spans="1:6" ht="12.75" customHeight="1" x14ac:dyDescent="0.2">
      <c r="A375" s="63">
        <v>4211</v>
      </c>
      <c r="B375" s="64" t="s">
        <v>638</v>
      </c>
      <c r="C375" s="247" t="s">
        <v>734</v>
      </c>
      <c r="D375" s="194">
        <v>15500</v>
      </c>
      <c r="E375" s="194">
        <v>16300</v>
      </c>
      <c r="F375" s="45">
        <f t="shared" si="72"/>
        <v>105.16129032258064</v>
      </c>
    </row>
    <row r="376" spans="1:6" ht="12.75" customHeight="1" x14ac:dyDescent="0.2">
      <c r="A376" s="63">
        <v>4212</v>
      </c>
      <c r="B376" s="64" t="s">
        <v>640</v>
      </c>
      <c r="C376" s="247" t="s">
        <v>735</v>
      </c>
      <c r="D376" s="194">
        <v>1183423.92</v>
      </c>
      <c r="E376" s="194">
        <v>1399792.7</v>
      </c>
      <c r="F376" s="45">
        <f t="shared" si="72"/>
        <v>118.28328600963212</v>
      </c>
    </row>
    <row r="377" spans="1:6" ht="12.75" customHeight="1" x14ac:dyDescent="0.2">
      <c r="A377" s="63">
        <v>4213</v>
      </c>
      <c r="B377" s="64" t="s">
        <v>642</v>
      </c>
      <c r="C377" s="247" t="s">
        <v>736</v>
      </c>
      <c r="D377" s="194">
        <v>15000</v>
      </c>
      <c r="E377" s="194">
        <v>216897.6</v>
      </c>
      <c r="F377" s="45">
        <f t="shared" si="72"/>
        <v>1445.9839999999999</v>
      </c>
    </row>
    <row r="378" spans="1:6" ht="12.75" customHeight="1" x14ac:dyDescent="0.2">
      <c r="A378" s="63">
        <v>4214</v>
      </c>
      <c r="B378" s="64" t="s">
        <v>644</v>
      </c>
      <c r="C378" s="247" t="s">
        <v>737</v>
      </c>
      <c r="D378" s="194">
        <v>175449.07</v>
      </c>
      <c r="E378" s="194">
        <v>1312937.21</v>
      </c>
      <c r="F378" s="45">
        <f t="shared" si="72"/>
        <v>748.32953517507951</v>
      </c>
    </row>
    <row r="379" spans="1:6" ht="12.75" customHeight="1" x14ac:dyDescent="0.2">
      <c r="A379" s="63">
        <v>422</v>
      </c>
      <c r="B379" s="64" t="s">
        <v>738</v>
      </c>
      <c r="C379" s="247" t="s">
        <v>739</v>
      </c>
      <c r="D379" s="60">
        <f t="shared" ref="D379:E379" si="92">SUM(D380:D387)</f>
        <v>109500.67</v>
      </c>
      <c r="E379" s="60">
        <f t="shared" si="92"/>
        <v>221095.77</v>
      </c>
      <c r="F379" s="45">
        <f t="shared" si="72"/>
        <v>201.91270975784897</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3968.9</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105531.77</v>
      </c>
      <c r="E386" s="194">
        <v>221095.77</v>
      </c>
      <c r="F386" s="45">
        <f t="shared" si="72"/>
        <v>209.50636002788542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26080</v>
      </c>
      <c r="F388" s="45" t="str">
        <f t="shared" si="72"/>
        <v>-</v>
      </c>
    </row>
    <row r="389" spans="1:6" ht="12.75" customHeight="1" x14ac:dyDescent="0.2">
      <c r="A389" s="63">
        <v>4231</v>
      </c>
      <c r="B389" s="64" t="s">
        <v>666</v>
      </c>
      <c r="C389" s="247" t="s">
        <v>751</v>
      </c>
      <c r="D389" s="194">
        <v>0</v>
      </c>
      <c r="E389" s="194">
        <v>26080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15362.5</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15362.5</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36227.160000000003</v>
      </c>
      <c r="E412" s="60">
        <f t="shared" si="100"/>
        <v>2710</v>
      </c>
      <c r="F412" s="45">
        <f t="shared" si="72"/>
        <v>7.480575347336087</v>
      </c>
    </row>
    <row r="413" spans="1:6" ht="12.75" customHeight="1" x14ac:dyDescent="0.2">
      <c r="A413" s="63">
        <v>451</v>
      </c>
      <c r="B413" s="64" t="s">
        <v>785</v>
      </c>
      <c r="C413" s="247" t="s">
        <v>786</v>
      </c>
      <c r="D413" s="194">
        <v>36227.160000000003</v>
      </c>
      <c r="E413" s="194">
        <v>2710</v>
      </c>
      <c r="F413" s="45">
        <f t="shared" si="72"/>
        <v>7.480575347336087</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1292302.3999999999</v>
      </c>
      <c r="E418" s="60">
        <f t="shared" si="102"/>
        <v>3329670.6399999997</v>
      </c>
      <c r="F418" s="45">
        <f t="shared" si="72"/>
        <v>257.65414039314635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2215464.56</v>
      </c>
      <c r="E420" s="194">
        <v>3507766.96</v>
      </c>
      <c r="F420" s="45">
        <f t="shared" si="72"/>
        <v>158.33098950587592</v>
      </c>
    </row>
    <row r="421" spans="1:6" ht="12.75" customHeight="1" x14ac:dyDescent="0.2">
      <c r="A421" s="63">
        <v>97</v>
      </c>
      <c r="B421" s="220" t="s">
        <v>801</v>
      </c>
      <c r="C421" s="247" t="s">
        <v>802</v>
      </c>
      <c r="D421" s="194">
        <v>20738.919999999998</v>
      </c>
      <c r="E421" s="194">
        <v>20738.919999999998</v>
      </c>
      <c r="F421" s="45">
        <f t="shared" si="72"/>
        <v>100</v>
      </c>
    </row>
    <row r="422" spans="1:6" ht="12.75" customHeight="1" x14ac:dyDescent="0.2">
      <c r="A422" s="63" t="s">
        <v>582</v>
      </c>
      <c r="B422" s="64" t="s">
        <v>803</v>
      </c>
      <c r="C422" s="247" t="s">
        <v>804</v>
      </c>
      <c r="D422" s="60">
        <f>D6+D308</f>
        <v>3333549.0100000002</v>
      </c>
      <c r="E422" s="60">
        <f>E6+E308</f>
        <v>3476643.85</v>
      </c>
      <c r="F422" s="45">
        <f t="shared" si="72"/>
        <v>104.29256745800777</v>
      </c>
    </row>
    <row r="423" spans="1:6" ht="12.75" customHeight="1" x14ac:dyDescent="0.2">
      <c r="A423" s="63" t="s">
        <v>582</v>
      </c>
      <c r="B423" s="64" t="s">
        <v>805</v>
      </c>
      <c r="C423" s="247" t="s">
        <v>806</v>
      </c>
      <c r="D423" s="60">
        <f t="shared" ref="D423:E423" si="103">D299+D360</f>
        <v>3026335.2199999997</v>
      </c>
      <c r="E423" s="60">
        <f t="shared" si="103"/>
        <v>5586359.5199999996</v>
      </c>
      <c r="F423" s="45">
        <f t="shared" si="72"/>
        <v>184.59156418237103</v>
      </c>
    </row>
    <row r="424" spans="1:6" ht="12.75" customHeight="1" x14ac:dyDescent="0.2">
      <c r="A424" s="63" t="s">
        <v>582</v>
      </c>
      <c r="B424" s="64" t="s">
        <v>807</v>
      </c>
      <c r="C424" s="247" t="s">
        <v>808</v>
      </c>
      <c r="D424" s="60">
        <f t="shared" ref="D424:E424" si="104">IF(D422&gt;=D423,D422-D423,0)</f>
        <v>307213.7900000005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2109715.6699999995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17624.75</v>
      </c>
      <c r="F426" s="45" t="str">
        <f t="shared" si="72"/>
        <v>-</v>
      </c>
    </row>
    <row r="427" spans="1:6" ht="12.75" customHeight="1" x14ac:dyDescent="0.2">
      <c r="A427" s="251" t="s">
        <v>811</v>
      </c>
      <c r="B427" s="64" t="s">
        <v>814</v>
      </c>
      <c r="C427" s="252" t="s">
        <v>815</v>
      </c>
      <c r="D427" s="60">
        <f t="shared" ref="D427:E427" si="107">IF(D303-D302+D420-D419&gt;=0,D303-D302+D420-D419,0)</f>
        <v>289589.04000000004</v>
      </c>
      <c r="E427" s="60">
        <f t="shared" si="107"/>
        <v>0</v>
      </c>
      <c r="F427" s="45">
        <f t="shared" si="72"/>
        <v>0</v>
      </c>
    </row>
    <row r="428" spans="1:6" ht="24" x14ac:dyDescent="0.2">
      <c r="A428" s="249" t="s">
        <v>816</v>
      </c>
      <c r="B428" s="243" t="s">
        <v>817</v>
      </c>
      <c r="C428" s="250" t="s">
        <v>818</v>
      </c>
      <c r="D428" s="81">
        <f t="shared" ref="D428:E428" si="108">D304+D421</f>
        <v>904163.89</v>
      </c>
      <c r="E428" s="81">
        <f t="shared" si="108"/>
        <v>930638.27</v>
      </c>
      <c r="F428" s="61">
        <f t="shared" si="72"/>
        <v>102.92805101960001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423285.72000000003</v>
      </c>
      <c r="E430" s="60">
        <f>E431+E466+E479+E491+E522</f>
        <v>878403.68</v>
      </c>
      <c r="F430" s="45">
        <f t="shared" ref="F430:F651" si="109">IF(D430&lt;&gt;0,IF(E430/D430&gt;=100,"&gt;&gt;100",E430/D430*100),"-")</f>
        <v>207.52027259506889</v>
      </c>
    </row>
    <row r="431" spans="1:6" ht="24" x14ac:dyDescent="0.2">
      <c r="A431" s="63">
        <v>81</v>
      </c>
      <c r="B431" s="182" t="s">
        <v>822</v>
      </c>
      <c r="C431" s="247" t="s">
        <v>823</v>
      </c>
      <c r="D431" s="60">
        <f t="shared" ref="D431:E431" si="110">D432+D437+D440+D444+D445+D452+D457+D465</f>
        <v>6766.39</v>
      </c>
      <c r="E431" s="60">
        <f t="shared" si="110"/>
        <v>2703.39</v>
      </c>
      <c r="F431" s="45">
        <f t="shared" si="109"/>
        <v>39.953209909567725</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6766.39</v>
      </c>
      <c r="E437" s="60">
        <f t="shared" si="112"/>
        <v>2703.39</v>
      </c>
      <c r="F437" s="45">
        <f t="shared" si="109"/>
        <v>39.953209909567725</v>
      </c>
    </row>
    <row r="438" spans="1:6" ht="24" x14ac:dyDescent="0.2">
      <c r="A438" s="63">
        <v>8121</v>
      </c>
      <c r="B438" s="183" t="s">
        <v>836</v>
      </c>
      <c r="C438" s="247" t="s">
        <v>837</v>
      </c>
      <c r="D438" s="194">
        <v>6766.39</v>
      </c>
      <c r="E438" s="194">
        <v>2703.39</v>
      </c>
      <c r="F438" s="45">
        <f t="shared" si="109"/>
        <v>39.953209909567725</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416519.33</v>
      </c>
      <c r="E491" s="60">
        <f t="shared" si="126"/>
        <v>875700.29</v>
      </c>
      <c r="F491" s="45">
        <f t="shared" si="109"/>
        <v>210.24241299917583</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416519.33</v>
      </c>
      <c r="E497" s="60">
        <f t="shared" si="128"/>
        <v>875700.29</v>
      </c>
      <c r="F497" s="45">
        <f t="shared" si="109"/>
        <v>210.24241299917583</v>
      </c>
    </row>
    <row r="498" spans="1:6" ht="12.75" customHeight="1" x14ac:dyDescent="0.2">
      <c r="A498" s="63">
        <v>8422</v>
      </c>
      <c r="B498" s="64" t="s">
        <v>956</v>
      </c>
      <c r="C498" s="247" t="s">
        <v>957</v>
      </c>
      <c r="D498" s="194">
        <v>416519.33</v>
      </c>
      <c r="E498" s="194">
        <v>875700.29</v>
      </c>
      <c r="F498" s="45">
        <f t="shared" si="109"/>
        <v>210.24241299917583</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23100</v>
      </c>
      <c r="E535" s="60">
        <f>E536+E571+E584+E597+E629</f>
        <v>15700</v>
      </c>
      <c r="F535" s="45">
        <f t="shared" si="109"/>
        <v>67.96536796536796</v>
      </c>
    </row>
    <row r="536" spans="1:6" ht="24" x14ac:dyDescent="0.2">
      <c r="A536" s="63">
        <v>51</v>
      </c>
      <c r="B536" s="65" t="s">
        <v>1032</v>
      </c>
      <c r="C536" s="247" t="s">
        <v>1033</v>
      </c>
      <c r="D536" s="60">
        <f>D537+D542+D545+D549+D550+D557+D562+D570</f>
        <v>18100</v>
      </c>
      <c r="E536" s="60">
        <f>E537+E542+E545+E549+E550+E557+E562+E570</f>
        <v>15700</v>
      </c>
      <c r="F536" s="45">
        <f t="shared" si="109"/>
        <v>86.740331491712709</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18100</v>
      </c>
      <c r="E542" s="60">
        <f t="shared" si="138"/>
        <v>15700</v>
      </c>
      <c r="F542" s="45">
        <f t="shared" si="109"/>
        <v>86.740331491712709</v>
      </c>
    </row>
    <row r="543" spans="1:6" ht="24" x14ac:dyDescent="0.2">
      <c r="A543" s="63">
        <v>5121</v>
      </c>
      <c r="B543" s="64" t="s">
        <v>1046</v>
      </c>
      <c r="C543" s="247" t="s">
        <v>1047</v>
      </c>
      <c r="D543" s="194">
        <v>18100</v>
      </c>
      <c r="E543" s="194">
        <v>15700</v>
      </c>
      <c r="F543" s="45">
        <f t="shared" si="109"/>
        <v>86.740331491712709</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5000</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5000</v>
      </c>
      <c r="E589" s="60">
        <f t="shared" si="149"/>
        <v>0</v>
      </c>
      <c r="F589" s="45">
        <f t="shared" si="109"/>
        <v>0</v>
      </c>
    </row>
    <row r="590" spans="1:6" ht="12.75" customHeight="1" x14ac:dyDescent="0.2">
      <c r="A590" s="63">
        <v>5321</v>
      </c>
      <c r="B590" s="65" t="s">
        <v>1132</v>
      </c>
      <c r="C590" s="247" t="s">
        <v>1133</v>
      </c>
      <c r="D590" s="194">
        <v>5000</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400185.72000000003</v>
      </c>
      <c r="E639" s="60">
        <f>IF(E430-E535&gt;=0,E430-E535,0)</f>
        <v>862703.68</v>
      </c>
      <c r="F639" s="45">
        <f t="shared" si="109"/>
        <v>215.57582814299317</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356599.71</v>
      </c>
      <c r="E641" s="194">
        <v>756785.43</v>
      </c>
      <c r="F641" s="45">
        <f t="shared" si="109"/>
        <v>212.22267118501023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3756834.7300000004</v>
      </c>
      <c r="E643" s="60">
        <f>E422+E430</f>
        <v>4355047.53</v>
      </c>
      <c r="F643" s="45">
        <f t="shared" si="109"/>
        <v>115.92331957599849</v>
      </c>
    </row>
    <row r="644" spans="1:6" ht="12.75" customHeight="1" x14ac:dyDescent="0.2">
      <c r="A644" s="63" t="s">
        <v>582</v>
      </c>
      <c r="B644" s="64" t="s">
        <v>1238</v>
      </c>
      <c r="C644" s="247" t="s">
        <v>1239</v>
      </c>
      <c r="D644" s="60">
        <f>D423+D535</f>
        <v>3049435.2199999997</v>
      </c>
      <c r="E644" s="60">
        <f>E423+E535</f>
        <v>5602059.5199999996</v>
      </c>
      <c r="F644" s="45">
        <f t="shared" si="109"/>
        <v>183.70810054459855</v>
      </c>
    </row>
    <row r="645" spans="1:6" ht="12.75" customHeight="1" x14ac:dyDescent="0.2">
      <c r="A645" s="63" t="s">
        <v>582</v>
      </c>
      <c r="B645" s="64" t="s">
        <v>1240</v>
      </c>
      <c r="C645" s="247" t="s">
        <v>1241</v>
      </c>
      <c r="D645" s="60">
        <f t="shared" ref="D645:E645" si="163">IF(D643&gt;=D644,D643-D644,0)</f>
        <v>707399.51000000071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1247011.9899999993</v>
      </c>
      <c r="F646" s="45" t="str">
        <f t="shared" si="109"/>
        <v>-</v>
      </c>
    </row>
    <row r="647" spans="1:6" ht="24" x14ac:dyDescent="0.2">
      <c r="A647" s="251" t="s">
        <v>1244</v>
      </c>
      <c r="B647" s="64" t="s">
        <v>1245</v>
      </c>
      <c r="C647" s="252" t="s">
        <v>1244</v>
      </c>
      <c r="D647" s="60">
        <f>IF(D426-D427+D641-D642&gt;=0,D426-D427+D641-D642,0)</f>
        <v>67010.669999999984</v>
      </c>
      <c r="E647" s="60">
        <f>IF(E426-E427+E641-E642&gt;=0,E426-E427+E641-E642,0)</f>
        <v>774410.18</v>
      </c>
      <c r="F647" s="45">
        <f t="shared" si="109"/>
        <v>1155.6520476515163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774410.18000000063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472601.80999999924</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138962.12</v>
      </c>
      <c r="E653" s="194">
        <v>859335.95</v>
      </c>
      <c r="F653" s="45">
        <f t="shared" ref="F653:F740" si="167">IF(D653&lt;&gt;0,IF(E653/D653&gt;=100,"&gt;&gt;100",E653/D653*100),"-")</f>
        <v>618.3958261431244</v>
      </c>
    </row>
    <row r="654" spans="1:6" ht="12.75" customHeight="1" x14ac:dyDescent="0.2">
      <c r="A654" s="63" t="s">
        <v>1257</v>
      </c>
      <c r="B654" s="64" t="s">
        <v>1258</v>
      </c>
      <c r="C654" s="247" t="s">
        <v>1257</v>
      </c>
      <c r="D654" s="194">
        <v>3438753.68</v>
      </c>
      <c r="E654" s="194">
        <v>3658363.28</v>
      </c>
      <c r="F654" s="45">
        <f t="shared" si="167"/>
        <v>106.38631377633305</v>
      </c>
    </row>
    <row r="655" spans="1:6" ht="12.75" customHeight="1" x14ac:dyDescent="0.2">
      <c r="A655" s="63" t="s">
        <v>1259</v>
      </c>
      <c r="B655" s="64" t="s">
        <v>1260</v>
      </c>
      <c r="C655" s="247" t="s">
        <v>1259</v>
      </c>
      <c r="D655" s="194">
        <v>2718379.85</v>
      </c>
      <c r="E655" s="194">
        <v>4459226.03</v>
      </c>
      <c r="F655" s="45">
        <f t="shared" si="167"/>
        <v>164.03984270263038</v>
      </c>
    </row>
    <row r="656" spans="1:6" ht="24" x14ac:dyDescent="0.2">
      <c r="A656" s="63">
        <v>11</v>
      </c>
      <c r="B656" s="64" t="s">
        <v>1261</v>
      </c>
      <c r="C656" s="247" t="s">
        <v>1262</v>
      </c>
      <c r="D656" s="60">
        <f t="shared" ref="D656:E656" si="168">+D653+D654-D655</f>
        <v>859335.95000000019</v>
      </c>
      <c r="E656" s="60">
        <f t="shared" si="168"/>
        <v>58473.199999999255</v>
      </c>
      <c r="F656" s="45">
        <f t="shared" si="167"/>
        <v>6.8044633766339278</v>
      </c>
    </row>
    <row r="657" spans="1:6" ht="24" x14ac:dyDescent="0.2">
      <c r="A657" s="63" t="s">
        <v>582</v>
      </c>
      <c r="B657" s="64" t="s">
        <v>1263</v>
      </c>
      <c r="C657" s="247" t="s">
        <v>1264</v>
      </c>
      <c r="D657" s="253">
        <v>11</v>
      </c>
      <c r="E657" s="253">
        <v>12</v>
      </c>
      <c r="F657" s="45">
        <f t="shared" si="167"/>
        <v>109.09090909090908</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11</v>
      </c>
      <c r="E659" s="253">
        <v>12</v>
      </c>
      <c r="F659" s="45">
        <f t="shared" si="167"/>
        <v>109.09090909090908</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51.87</v>
      </c>
      <c r="E662" s="192">
        <v>92.72</v>
      </c>
      <c r="F662" s="71">
        <f t="shared" si="167"/>
        <v>178.75457875457877</v>
      </c>
    </row>
    <row r="663" spans="1:6" ht="12.75" customHeight="1" x14ac:dyDescent="0.2">
      <c r="A663" s="70">
        <v>61316</v>
      </c>
      <c r="B663" s="65" t="s">
        <v>1276</v>
      </c>
      <c r="C663" s="277" t="s">
        <v>1277</v>
      </c>
      <c r="D663" s="192">
        <v>0</v>
      </c>
      <c r="E663" s="192">
        <v>903.73</v>
      </c>
      <c r="F663" s="71" t="str">
        <f t="shared" si="167"/>
        <v>-</v>
      </c>
    </row>
    <row r="664" spans="1:6" ht="12.75" customHeight="1" x14ac:dyDescent="0.2">
      <c r="A664" s="70" t="s">
        <v>1278</v>
      </c>
      <c r="B664" s="65" t="s">
        <v>1279</v>
      </c>
      <c r="C664" s="277" t="s">
        <v>1278</v>
      </c>
      <c r="D664" s="192">
        <v>0</v>
      </c>
      <c r="E664" s="192">
        <v>38280.39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53.08</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800</v>
      </c>
      <c r="E669" s="194">
        <v>1280</v>
      </c>
      <c r="F669" s="45">
        <f t="shared" si="167"/>
        <v>160</v>
      </c>
    </row>
    <row r="670" spans="1:6" ht="12.75" customHeight="1" x14ac:dyDescent="0.2">
      <c r="A670" s="63">
        <v>63312</v>
      </c>
      <c r="B670" s="64" t="s">
        <v>1290</v>
      </c>
      <c r="C670" s="247" t="s">
        <v>1291</v>
      </c>
      <c r="D670" s="194">
        <v>975</v>
      </c>
      <c r="E670" s="194">
        <v>12067.08</v>
      </c>
      <c r="F670" s="45">
        <f t="shared" si="167"/>
        <v>1237.6492307692308</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708226.78</v>
      </c>
      <c r="E673" s="194">
        <v>199067.53</v>
      </c>
      <c r="F673" s="45">
        <f t="shared" si="167"/>
        <v>28.107879512830618</v>
      </c>
    </row>
    <row r="674" spans="1:6" ht="12.75" customHeight="1" x14ac:dyDescent="0.2">
      <c r="A674" s="63">
        <v>63322</v>
      </c>
      <c r="B674" s="64" t="s">
        <v>1298</v>
      </c>
      <c r="C674" s="247" t="s">
        <v>1299</v>
      </c>
      <c r="D674" s="194">
        <v>37900</v>
      </c>
      <c r="E674" s="194">
        <v>49304.51</v>
      </c>
      <c r="F674" s="45">
        <f t="shared" si="167"/>
        <v>130.09105540897099</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6029.12</v>
      </c>
      <c r="E677" s="192">
        <v>6975.73</v>
      </c>
      <c r="F677" s="71">
        <f t="shared" si="167"/>
        <v>115.70063292818853</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40000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10947.23</v>
      </c>
      <c r="E702" s="192">
        <v>29043.37</v>
      </c>
      <c r="F702" s="71">
        <f t="shared" si="167"/>
        <v>265.30336898009813</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272347.2</v>
      </c>
      <c r="E706" s="192">
        <v>817530.58</v>
      </c>
      <c r="F706" s="71">
        <f t="shared" si="167"/>
        <v>300.17954287762086</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15285.84</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1500</v>
      </c>
      <c r="F732" s="71" t="str">
        <f t="shared" si="167"/>
        <v>-</v>
      </c>
    </row>
    <row r="733" spans="1:6" ht="12.75" customHeight="1" x14ac:dyDescent="0.2">
      <c r="A733" s="70">
        <v>31215</v>
      </c>
      <c r="B733" s="65" t="s">
        <v>1396</v>
      </c>
      <c r="C733" s="278" t="s">
        <v>1397</v>
      </c>
      <c r="D733" s="192">
        <v>958.17</v>
      </c>
      <c r="E733" s="192">
        <v>0</v>
      </c>
      <c r="F733" s="71">
        <f t="shared" si="167"/>
        <v>0</v>
      </c>
    </row>
    <row r="734" spans="1:6" ht="12.75" customHeight="1" x14ac:dyDescent="0.2">
      <c r="A734" s="70">
        <v>32121</v>
      </c>
      <c r="B734" s="65" t="s">
        <v>1398</v>
      </c>
      <c r="C734" s="278" t="s">
        <v>1399</v>
      </c>
      <c r="D734" s="192">
        <v>1189.42</v>
      </c>
      <c r="E734" s="192">
        <v>1478.04</v>
      </c>
      <c r="F734" s="71">
        <f t="shared" si="167"/>
        <v>124.26560844781488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2430.84</v>
      </c>
      <c r="E736" s="194">
        <v>8859.75</v>
      </c>
      <c r="F736" s="45">
        <f t="shared" si="167"/>
        <v>364.47277484326406</v>
      </c>
    </row>
    <row r="737" spans="1:6" ht="12.75" customHeight="1" x14ac:dyDescent="0.2">
      <c r="A737" s="63" t="s">
        <v>1404</v>
      </c>
      <c r="B737" s="64" t="s">
        <v>1405</v>
      </c>
      <c r="C737" s="247" t="s">
        <v>1404</v>
      </c>
      <c r="D737" s="194">
        <v>4002.51</v>
      </c>
      <c r="E737" s="194">
        <v>1419.34</v>
      </c>
      <c r="F737" s="45">
        <f t="shared" si="167"/>
        <v>35.461248066838053</v>
      </c>
    </row>
    <row r="738" spans="1:6" ht="12.75" customHeight="1" x14ac:dyDescent="0.2">
      <c r="A738" s="63" t="s">
        <v>1406</v>
      </c>
      <c r="B738" s="64" t="s">
        <v>1407</v>
      </c>
      <c r="C738" s="247" t="s">
        <v>1406</v>
      </c>
      <c r="D738" s="194">
        <v>16111.38</v>
      </c>
      <c r="E738" s="194">
        <v>14697.44</v>
      </c>
      <c r="F738" s="45">
        <f t="shared" si="167"/>
        <v>91.223967158617086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32838.93</v>
      </c>
      <c r="E741" s="192">
        <v>18568.939999999999</v>
      </c>
      <c r="F741" s="71">
        <f t="shared" ref="F741:F1006" si="169">IF(D741&lt;&gt;0,IF(E741/D741&gt;=100,"&gt;&gt;100",E741/D741*100),"-")</f>
        <v>56.545508638679756</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7658.98</v>
      </c>
      <c r="E760" s="194">
        <v>11055.45</v>
      </c>
      <c r="F760" s="45">
        <f t="shared" si="169"/>
        <v>144.34624453909009</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17790.400000000001</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297</v>
      </c>
      <c r="E782" s="192">
        <v>297</v>
      </c>
      <c r="F782" s="71">
        <f t="shared" si="169"/>
        <v>100</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41540.620000000003</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153818.56</v>
      </c>
      <c r="E843" s="194">
        <v>116030.41</v>
      </c>
      <c r="F843" s="45">
        <f t="shared" si="169"/>
        <v>75.43329621600931</v>
      </c>
    </row>
    <row r="844" spans="1:6" ht="12.75" customHeight="1" x14ac:dyDescent="0.2">
      <c r="A844" s="63" t="s">
        <v>1617</v>
      </c>
      <c r="B844" s="64" t="s">
        <v>1618</v>
      </c>
      <c r="C844" s="247" t="s">
        <v>1617</v>
      </c>
      <c r="D844" s="194">
        <v>1994.5</v>
      </c>
      <c r="E844" s="194">
        <v>1700</v>
      </c>
      <c r="F844" s="45">
        <f t="shared" si="169"/>
        <v>85.234394585109058</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37390</v>
      </c>
      <c r="E850" s="194">
        <v>56220</v>
      </c>
      <c r="F850" s="45">
        <f t="shared" si="169"/>
        <v>150.36105910671301</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7233.74</v>
      </c>
      <c r="E852" s="194">
        <v>8142.46</v>
      </c>
      <c r="F852" s="45">
        <f t="shared" si="169"/>
        <v>112.56224304440028</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31733.84</v>
      </c>
      <c r="E855" s="194">
        <v>26344.13</v>
      </c>
      <c r="F855" s="45">
        <f t="shared" si="169"/>
        <v>83.015890922749975</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84036.9</v>
      </c>
      <c r="E857" s="194">
        <v>123217.22</v>
      </c>
      <c r="F857" s="45">
        <f t="shared" si="169"/>
        <v>146.62275738395874</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6766.39</v>
      </c>
      <c r="E873" s="194">
        <v>2703.39</v>
      </c>
      <c r="F873" s="45">
        <f t="shared" si="169"/>
        <v>39.953209909567725</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416519.33</v>
      </c>
      <c r="E906" s="192">
        <v>875700.29</v>
      </c>
      <c r="F906" s="71">
        <f t="shared" si="169"/>
        <v>210.24241299917583</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8836475.3099999987</v>
      </c>
      <c r="E6" s="180">
        <f t="shared" si="0"/>
        <v>14427319.850000001</v>
      </c>
      <c r="F6" s="181">
        <f t="shared" ref="F6:F298" si="1">IF(D6&gt;0,IF(E6/D6&gt;=100,"&gt;&gt;100",E6/D6*100),"-")</f>
        <v>163.27007481900614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6916034.2499999991</v>
      </c>
      <c r="E7" s="79">
        <f t="shared" si="2"/>
        <v>13289178.520000001</v>
      </c>
      <c r="F7" s="71">
        <f t="shared" si="1"/>
        <v>192.15027051087844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1273963.5900000001</v>
      </c>
      <c r="E8" s="79">
        <f>E9+E10-E11</f>
        <v>1444741.94</v>
      </c>
      <c r="F8" s="71">
        <f t="shared" si="1"/>
        <v>113.40527714767734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1263818.5900000001</v>
      </c>
      <c r="E9" s="192">
        <v>1027268.89</v>
      </c>
      <c r="F9" s="71">
        <f t="shared" si="1"/>
        <v>81.282938716703001</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10145</v>
      </c>
      <c r="E10" s="192">
        <v>417473.05</v>
      </c>
      <c r="F10" s="71">
        <f t="shared" si="1"/>
        <v>4115.0620995564313</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5415574.4499999993</v>
      </c>
      <c r="E12" s="79">
        <f t="shared" si="3"/>
        <v>11593668.680000002</v>
      </c>
      <c r="F12" s="71">
        <f t="shared" si="1"/>
        <v>214.08012736303536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5283859.7499999991</v>
      </c>
      <c r="E13" s="79">
        <f t="shared" si="4"/>
        <v>11243703.84</v>
      </c>
      <c r="F13" s="71">
        <f t="shared" si="1"/>
        <v>212.79338158057661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16300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4652536.0599999996</v>
      </c>
      <c r="E15" s="192">
        <v>5092886.95</v>
      </c>
      <c r="F15" s="71">
        <f t="shared" si="1"/>
        <v>109.46474964022097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2134241.8199999998</v>
      </c>
      <c r="E16" s="192">
        <v>8534213.6099999994</v>
      </c>
      <c r="F16" s="71">
        <f t="shared" si="1"/>
        <v>399.87097666374092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430226.73</v>
      </c>
      <c r="E17" s="192">
        <v>920462.56</v>
      </c>
      <c r="F17" s="71">
        <f t="shared" si="1"/>
        <v>213.94825003086163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1933144.86</v>
      </c>
      <c r="E18" s="192">
        <v>3320159.28</v>
      </c>
      <c r="F18" s="71">
        <f t="shared" si="1"/>
        <v>171.74911972194363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107903.20999999996</v>
      </c>
      <c r="E19" s="79">
        <f t="shared" si="5"/>
        <v>286234.64000000007</v>
      </c>
      <c r="F19" s="71">
        <f t="shared" si="1"/>
        <v>265.26980986015167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44139.57</v>
      </c>
      <c r="E20" s="192">
        <v>44139.57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1185.21</v>
      </c>
      <c r="E21" s="192">
        <v>1185.21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8998.68</v>
      </c>
      <c r="E22" s="192">
        <v>8998.68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3651.07</v>
      </c>
      <c r="E25" s="192">
        <v>3651.07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373163.66</v>
      </c>
      <c r="E26" s="192">
        <v>617387.43000000005</v>
      </c>
      <c r="F26" s="71">
        <f t="shared" si="1"/>
        <v>165.44682566357082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323234.98</v>
      </c>
      <c r="E28" s="192">
        <v>389127.32</v>
      </c>
      <c r="F28" s="71">
        <f t="shared" si="1"/>
        <v>120.38527513327921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22556.210000000003</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21235.65</v>
      </c>
      <c r="E30" s="192">
        <v>47315.65</v>
      </c>
      <c r="F30" s="71">
        <f t="shared" si="1"/>
        <v>222.81234621968244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21235.65</v>
      </c>
      <c r="E34" s="192">
        <v>24759.439999999999</v>
      </c>
      <c r="F34" s="71">
        <f t="shared" si="1"/>
        <v>116.59374683609872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10597.61</v>
      </c>
      <c r="E35" s="79">
        <f t="shared" si="7"/>
        <v>10597.61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10597.61</v>
      </c>
      <c r="E37" s="192">
        <v>10597.61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13213.880000000001</v>
      </c>
      <c r="E45" s="79">
        <f t="shared" si="9"/>
        <v>30576.38</v>
      </c>
      <c r="F45" s="71">
        <f t="shared" si="1"/>
        <v>231.39592610194734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5397.26</v>
      </c>
      <c r="E47" s="192">
        <v>7397.26</v>
      </c>
      <c r="F47" s="71">
        <f t="shared" si="1"/>
        <v>137.05583944445885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10866.68</v>
      </c>
      <c r="E48" s="192">
        <v>26229.18</v>
      </c>
      <c r="F48" s="71">
        <f t="shared" si="1"/>
        <v>241.37252592328107</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3050.06</v>
      </c>
      <c r="E50" s="192">
        <v>3050.06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71566.48</v>
      </c>
      <c r="E54" s="192">
        <v>116030.08</v>
      </c>
      <c r="F54" s="71">
        <f t="shared" si="1"/>
        <v>162.1290861308255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71566.48</v>
      </c>
      <c r="E55" s="192">
        <v>116030.08</v>
      </c>
      <c r="F55" s="71">
        <f t="shared" si="1"/>
        <v>162.1290861308255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226496.21</v>
      </c>
      <c r="E56" s="79">
        <f t="shared" si="11"/>
        <v>250767.9</v>
      </c>
      <c r="F56" s="71">
        <f t="shared" si="1"/>
        <v>110.71615723724473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226496.21</v>
      </c>
      <c r="E57" s="192">
        <v>250767.9</v>
      </c>
      <c r="F57" s="71">
        <f t="shared" si="1"/>
        <v>110.71615723724473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1920441.0599999998</v>
      </c>
      <c r="E69" s="79">
        <f>E70+E82+E88+E119+E135+E147+E165+E171</f>
        <v>1138141.33</v>
      </c>
      <c r="F69" s="71">
        <f t="shared" si="1"/>
        <v>59.26458008557681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859335.95</v>
      </c>
      <c r="E70" s="79">
        <f t="shared" si="12"/>
        <v>58473.2</v>
      </c>
      <c r="F70" s="71">
        <f t="shared" si="1"/>
        <v>6.8044633766340166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859283.69</v>
      </c>
      <c r="E71" s="79">
        <f t="shared" si="13"/>
        <v>58473.2</v>
      </c>
      <c r="F71" s="71">
        <f t="shared" si="1"/>
        <v>6.8048772111571205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859283.69</v>
      </c>
      <c r="E73" s="192">
        <v>55629.04</v>
      </c>
      <c r="F73" s="71">
        <f t="shared" si="1"/>
        <v>6.4738852427188522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2844.16</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52.26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2576.19</v>
      </c>
      <c r="E82" s="79">
        <f>SUM(E83:E85)-E86+E87</f>
        <v>752.15</v>
      </c>
      <c r="F82" s="71">
        <f t="shared" si="1"/>
        <v>29.19621611760002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2576.19</v>
      </c>
      <c r="E87" s="192">
        <v>752.15</v>
      </c>
      <c r="F87" s="71">
        <f t="shared" si="1"/>
        <v>29.19621611760002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80724.08</v>
      </c>
      <c r="E88" s="79">
        <f t="shared" si="15"/>
        <v>90663.49</v>
      </c>
      <c r="F88" s="71">
        <f t="shared" si="1"/>
        <v>112.31281917365921</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80724.08</v>
      </c>
      <c r="E89" s="79">
        <f t="shared" si="16"/>
        <v>90663.49</v>
      </c>
      <c r="F89" s="71">
        <f t="shared" si="1"/>
        <v>112.31281917365921</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80724.08</v>
      </c>
      <c r="E90" s="192">
        <v>90663.49</v>
      </c>
      <c r="F90" s="71">
        <f t="shared" si="1"/>
        <v>112.31281917365921</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74765.5</v>
      </c>
      <c r="E135" s="79">
        <f t="shared" si="21"/>
        <v>74765.5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74765.5</v>
      </c>
      <c r="E136" s="79">
        <f t="shared" si="22"/>
        <v>74765.5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28644.32</v>
      </c>
      <c r="E140" s="192">
        <v>28644.32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46121.18</v>
      </c>
      <c r="E142" s="192">
        <v>46121.18</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879423.29</v>
      </c>
      <c r="E147" s="79">
        <f t="shared" si="24"/>
        <v>889870.94</v>
      </c>
      <c r="F147" s="71">
        <f t="shared" si="1"/>
        <v>101.1880115205955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58.39</v>
      </c>
      <c r="E148" s="192">
        <v>0</v>
      </c>
      <c r="F148" s="71">
        <f t="shared" si="1"/>
        <v>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333434.40000000002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139896.01999999999</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193538.38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701322.77</v>
      </c>
      <c r="E159" s="192">
        <v>534894.98</v>
      </c>
      <c r="F159" s="71">
        <f t="shared" si="1"/>
        <v>76.26944438150781</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178042.13</v>
      </c>
      <c r="E160" s="192">
        <v>174651.12</v>
      </c>
      <c r="F160" s="71">
        <f t="shared" si="1"/>
        <v>98.095388995851707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265.45</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153375.01</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23616.05</v>
      </c>
      <c r="E165" s="79">
        <f t="shared" si="26"/>
        <v>23616.05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23616.05</v>
      </c>
      <c r="E166" s="192">
        <v>23616.05</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8836475.3099999987</v>
      </c>
      <c r="E176" s="79">
        <f>E177+E251</f>
        <v>14427319.85</v>
      </c>
      <c r="F176" s="71">
        <f t="shared" si="1"/>
        <v>163.27007481900611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947208.73</v>
      </c>
      <c r="E177" s="79">
        <f>E178+E197+E203+E219+E247+E248</f>
        <v>2269633.4900000002</v>
      </c>
      <c r="F177" s="71">
        <f t="shared" si="1"/>
        <v>239.61281374592062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77533.460000000006</v>
      </c>
      <c r="E178" s="79">
        <f>SUM(E179:E181)+E185+E186+SUM(E194:E196)</f>
        <v>91866.52</v>
      </c>
      <c r="F178" s="71">
        <f t="shared" si="1"/>
        <v>118.48628966126367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13092.04</v>
      </c>
      <c r="E179" s="192">
        <v>21817.69</v>
      </c>
      <c r="F179" s="71">
        <f t="shared" si="1"/>
        <v>166.64851314233684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36814.300000000003</v>
      </c>
      <c r="E180" s="192">
        <v>54513</v>
      </c>
      <c r="F180" s="71">
        <f t="shared" si="1"/>
        <v>148.07561192254096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39.92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39.92</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1935.04</v>
      </c>
      <c r="E194" s="192">
        <v>15495.91</v>
      </c>
      <c r="F194" s="71">
        <f t="shared" si="1"/>
        <v>800.80566809988431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25692.080000000002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19979.05</v>
      </c>
      <c r="E197" s="79">
        <f>SUM(E198:E202)</f>
        <v>403718.67</v>
      </c>
      <c r="F197" s="71">
        <f t="shared" si="1"/>
        <v>2020.71004377085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19979.05</v>
      </c>
      <c r="E199" s="192">
        <v>403718.67</v>
      </c>
      <c r="F199" s="71">
        <f t="shared" ref="F199:F202" si="30">IF(D199&gt;0,IF(E199/D199&gt;=100,"&gt;&gt;100",E199/D199*100),"-")</f>
        <v>2020.71004377085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849696.22</v>
      </c>
      <c r="E219" s="79">
        <f t="shared" si="34"/>
        <v>1725396.51</v>
      </c>
      <c r="F219" s="71">
        <f t="shared" si="1"/>
        <v>203.06039610250357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849696.22</v>
      </c>
      <c r="E220" s="79">
        <f t="shared" si="35"/>
        <v>1725396.51</v>
      </c>
      <c r="F220" s="71">
        <f t="shared" si="1"/>
        <v>203.06039610250357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849696.22</v>
      </c>
      <c r="E225" s="192">
        <v>1725396.51</v>
      </c>
      <c r="F225" s="71">
        <f t="shared" si="1"/>
        <v>203.06039610250357</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48651.79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7889266.5799999991</v>
      </c>
      <c r="E251" s="79">
        <f>+E252+E255-E264+E274+E291</f>
        <v>12157686.359999999</v>
      </c>
      <c r="F251" s="71">
        <f t="shared" si="1"/>
        <v>154.10413929757206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6210692.5099999998</v>
      </c>
      <c r="E252" s="79">
        <f>E253-E254</f>
        <v>11699649.9</v>
      </c>
      <c r="F252" s="71">
        <f t="shared" si="1"/>
        <v>188.37915226300586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6210692.5099999998</v>
      </c>
      <c r="E253" s="192">
        <v>11699649.9</v>
      </c>
      <c r="F253" s="71">
        <f t="shared" si="1"/>
        <v>188.37915226300586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774410.1799999997</v>
      </c>
      <c r="E255" s="79">
        <f>E256-E260</f>
        <v>-472601.81000000006</v>
      </c>
      <c r="F255" s="71">
        <f t="shared" si="1"/>
        <v>-61.027324046799102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4282177.1399999997</v>
      </c>
      <c r="E256" s="79">
        <f>SUM(E257:E259)</f>
        <v>1936517.3900000001</v>
      </c>
      <c r="F256" s="71">
        <f t="shared" si="1"/>
        <v>45.222729622997335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3525391.71</v>
      </c>
      <c r="E257" s="192">
        <v>317028.28000000003</v>
      </c>
      <c r="F257" s="71">
        <f t="shared" si="1"/>
        <v>8.992710770287708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756785.43</v>
      </c>
      <c r="E259" s="192">
        <v>1619489.11</v>
      </c>
      <c r="F259" s="71">
        <f t="shared" si="1"/>
        <v>213.99580988233348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3507766.96</v>
      </c>
      <c r="E260" s="79">
        <f>SUM(E261:E263)</f>
        <v>2409119.2000000002</v>
      </c>
      <c r="F260" s="71">
        <f t="shared" si="1"/>
        <v>68.679568154664423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3507766.96</v>
      </c>
      <c r="E262" s="192">
        <v>2409119.2000000002</v>
      </c>
      <c r="F262" s="71">
        <f t="shared" si="1"/>
        <v>68.679568154664423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883424.97</v>
      </c>
      <c r="E274" s="79">
        <f>SUM(E275:E277)+SUM(E286:E290)</f>
        <v>909899.35</v>
      </c>
      <c r="F274" s="71">
        <f t="shared" si="1"/>
        <v>102.99678873690881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333434.40000000002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139896.01999999999</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193538.38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706810.07</v>
      </c>
      <c r="E286" s="192">
        <v>541740.68999999994</v>
      </c>
      <c r="F286" s="71">
        <f t="shared" si="39"/>
        <v>76.645864708746998</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176614.9</v>
      </c>
      <c r="E287" s="192">
        <v>34724.26</v>
      </c>
      <c r="F287" s="71">
        <f t="shared" si="39"/>
        <v>19.661002554144641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20738.919999999998</v>
      </c>
      <c r="E291" s="79">
        <f>SUM(E292:E295)</f>
        <v>20738.919999999998</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20738.919999999998</v>
      </c>
      <c r="E292" s="192">
        <v>20738.919999999998</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61052.49</v>
      </c>
      <c r="E297" s="79">
        <f t="shared" si="42"/>
        <v>2047407.97</v>
      </c>
      <c r="F297" s="71">
        <f t="shared" si="1"/>
        <v>3353.5208310095136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61052.49</v>
      </c>
      <c r="E298" s="193">
        <v>2047407.97</v>
      </c>
      <c r="F298" s="75">
        <f t="shared" si="1"/>
        <v>3353.5208310095136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80724.08</v>
      </c>
      <c r="E301" s="192">
        <v>90663.49</v>
      </c>
      <c r="F301" s="71">
        <f t="shared" si="43"/>
        <v>112.31281917365921</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879423.29</v>
      </c>
      <c r="E302" s="192">
        <v>679269.63</v>
      </c>
      <c r="F302" s="71">
        <f t="shared" si="43"/>
        <v>77.240350320947258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363976.32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23616.05</v>
      </c>
      <c r="E305" s="192">
        <v>23616.05</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2576.19</v>
      </c>
      <c r="E308" s="192">
        <v>752.15</v>
      </c>
      <c r="F308" s="71">
        <f t="shared" si="43"/>
        <v>29.19621611760002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14486.47</v>
      </c>
      <c r="E336" s="192">
        <v>25244.43</v>
      </c>
      <c r="F336" s="71">
        <f t="shared" si="43"/>
        <v>174.26212182816104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63046.99</v>
      </c>
      <c r="E337" s="192">
        <v>66622.09</v>
      </c>
      <c r="F337" s="71">
        <f t="shared" si="43"/>
        <v>105.67053240765341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94708.21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19979.05</v>
      </c>
      <c r="E339" s="192">
        <v>309010.46000000002</v>
      </c>
      <c r="F339" s="71">
        <f t="shared" si="43"/>
        <v>1546.672439380251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849696.22</v>
      </c>
      <c r="E343" s="192">
        <v>1725396.51</v>
      </c>
      <c r="F343" s="71">
        <f t="shared" si="43"/>
        <v>203.06039610250357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48651.79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1670000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61052.49</v>
      </c>
      <c r="E391" s="288">
        <v>61052.49</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316355.48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698661.22000000009</v>
      </c>
      <c r="E5" s="58">
        <f t="shared" si="0"/>
        <v>894355.87</v>
      </c>
      <c r="F5" s="59">
        <f t="shared" ref="F5:F141" si="1">IF(D5&gt;0,IF(E5/D5&gt;=100,"&gt;&gt;100",E5/D5*100),"-")</f>
        <v>128.0099487989329</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284478.44</v>
      </c>
      <c r="E6" s="60">
        <f t="shared" si="2"/>
        <v>590682.72</v>
      </c>
      <c r="F6" s="45">
        <f t="shared" si="1"/>
        <v>207.63707787486459</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265123.88</v>
      </c>
      <c r="E7" s="194">
        <v>569803.44999999995</v>
      </c>
      <c r="F7" s="45">
        <f t="shared" si="1"/>
        <v>214.91970093376725</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19354.560000000001</v>
      </c>
      <c r="E8" s="194">
        <v>20879.27</v>
      </c>
      <c r="F8" s="45">
        <f t="shared" si="1"/>
        <v>107.87778177339086</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330145.88</v>
      </c>
      <c r="E13" s="60">
        <f t="shared" si="4"/>
        <v>303673.15000000002</v>
      </c>
      <c r="F13" s="45">
        <f t="shared" si="1"/>
        <v>91.981505266702115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329583.38</v>
      </c>
      <c r="E14" s="194">
        <v>303348.15000000002</v>
      </c>
      <c r="F14" s="45">
        <f t="shared" si="1"/>
        <v>92.039880773114234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562.5</v>
      </c>
      <c r="E16" s="194">
        <v>325</v>
      </c>
      <c r="F16" s="45">
        <f t="shared" si="1"/>
        <v>57.777777777777771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84036.9</v>
      </c>
      <c r="E19" s="194">
        <v>0</v>
      </c>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3968.9</v>
      </c>
      <c r="E22" s="60">
        <f t="shared" si="5"/>
        <v>3825</v>
      </c>
      <c r="F22" s="45">
        <f t="shared" si="1"/>
        <v>96.374310262289299</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3968.9</v>
      </c>
      <c r="E24" s="194">
        <v>3825</v>
      </c>
      <c r="F24" s="45">
        <f t="shared" si="1"/>
        <v>96.374310262289299</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47000</v>
      </c>
      <c r="E28" s="60">
        <f t="shared" si="6"/>
        <v>90000</v>
      </c>
      <c r="F28" s="45">
        <f t="shared" si="1"/>
        <v>191.48936170212767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47000</v>
      </c>
      <c r="E30" s="194">
        <v>90000</v>
      </c>
      <c r="F30" s="45">
        <f t="shared" si="1"/>
        <v>191.48936170212767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101756.19</v>
      </c>
      <c r="E35" s="60">
        <f t="shared" si="7"/>
        <v>1456818.8699999999</v>
      </c>
      <c r="F35" s="45">
        <f t="shared" si="1"/>
        <v>1431.6759206491515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15177.01</v>
      </c>
      <c r="E43" s="60">
        <f t="shared" si="10"/>
        <v>21804.91</v>
      </c>
      <c r="F43" s="45">
        <f t="shared" si="1"/>
        <v>143.67065713207015</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10460.26</v>
      </c>
      <c r="E45" s="194">
        <v>14603.21</v>
      </c>
      <c r="F45" s="45">
        <f t="shared" si="1"/>
        <v>139.60656809677769</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4716.75</v>
      </c>
      <c r="E48" s="194">
        <v>7201.7</v>
      </c>
      <c r="F48" s="45">
        <f t="shared" si="1"/>
        <v>152.68352149255313</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77507.33</v>
      </c>
      <c r="E54" s="60">
        <f t="shared" si="12"/>
        <v>1423645.72</v>
      </c>
      <c r="F54" s="45">
        <f t="shared" si="1"/>
        <v>1836.7884947139839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77507.33</v>
      </c>
      <c r="E55" s="194">
        <v>1423645.72</v>
      </c>
      <c r="F55" s="45">
        <f t="shared" si="1"/>
        <v>1836.7884947139839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9071.85</v>
      </c>
      <c r="E60" s="194">
        <v>11368.24</v>
      </c>
      <c r="F60" s="45">
        <f t="shared" si="1"/>
        <v>125.31335945810392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4059</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4059</v>
      </c>
      <c r="E76" s="194">
        <v>0</v>
      </c>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739615.58</v>
      </c>
      <c r="E82" s="60">
        <f t="shared" si="16"/>
        <v>2262750.2000000002</v>
      </c>
      <c r="F82" s="45">
        <f t="shared" si="1"/>
        <v>305.93598366329718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574935.96</v>
      </c>
      <c r="E84" s="194">
        <v>2049732.47</v>
      </c>
      <c r="F84" s="45">
        <f t="shared" si="1"/>
        <v>356.51491863545988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3321.33</v>
      </c>
      <c r="E85" s="194">
        <v>3138.19</v>
      </c>
      <c r="F85" s="45">
        <f t="shared" si="1"/>
        <v>94.485943883926026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21057.55</v>
      </c>
      <c r="E86" s="194">
        <v>23881.06</v>
      </c>
      <c r="F86" s="45">
        <f t="shared" si="1"/>
        <v>113.40853992985889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140300.74</v>
      </c>
      <c r="E88" s="194">
        <v>185998.48</v>
      </c>
      <c r="F88" s="45">
        <f t="shared" si="1"/>
        <v>132.57127510517765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102447.63</v>
      </c>
      <c r="E107" s="60">
        <f t="shared" si="21"/>
        <v>177785.35</v>
      </c>
      <c r="F107" s="45">
        <f t="shared" si="1"/>
        <v>173.5377870625216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63740.63</v>
      </c>
      <c r="E108" s="194">
        <v>123235.35</v>
      </c>
      <c r="F108" s="45">
        <f t="shared" si="1"/>
        <v>193.33876994940277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18650</v>
      </c>
      <c r="E109" s="194">
        <v>21050</v>
      </c>
      <c r="F109" s="45">
        <f t="shared" si="1"/>
        <v>112.86863270777481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13500</v>
      </c>
      <c r="E111" s="194">
        <v>30000</v>
      </c>
      <c r="F111" s="45">
        <f t="shared" si="1"/>
        <v>222.22222222222223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6557</v>
      </c>
      <c r="E113" s="194">
        <v>3500</v>
      </c>
      <c r="F113" s="45">
        <f t="shared" si="1"/>
        <v>53.37806923898124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1053791.92</v>
      </c>
      <c r="E114" s="60">
        <f t="shared" si="22"/>
        <v>453310.76</v>
      </c>
      <c r="F114" s="45">
        <f t="shared" si="1"/>
        <v>43.017103414495722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1035691.92</v>
      </c>
      <c r="E115" s="60">
        <f t="shared" si="23"/>
        <v>437610.76</v>
      </c>
      <c r="F115" s="45">
        <f t="shared" si="1"/>
        <v>42.252985810683938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1015691.92</v>
      </c>
      <c r="E116" s="194">
        <v>417610.76</v>
      </c>
      <c r="F116" s="45">
        <f t="shared" si="1"/>
        <v>41.115888762805163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20000</v>
      </c>
      <c r="E117" s="194">
        <v>20000</v>
      </c>
      <c r="F117" s="45">
        <f t="shared" si="1"/>
        <v>100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18100</v>
      </c>
      <c r="E125" s="194">
        <v>15700</v>
      </c>
      <c r="F125" s="45">
        <f t="shared" si="1"/>
        <v>86.740331491712709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275034.78000000003</v>
      </c>
      <c r="E129" s="60">
        <f t="shared" si="26"/>
        <v>247513.47</v>
      </c>
      <c r="F129" s="45">
        <f t="shared" si="1"/>
        <v>89.993516456355067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1994.5</v>
      </c>
      <c r="E130" s="60">
        <f t="shared" si="27"/>
        <v>0</v>
      </c>
      <c r="F130" s="45">
        <f t="shared" si="1"/>
        <v>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1994.5</v>
      </c>
      <c r="E132" s="194">
        <v>0</v>
      </c>
      <c r="F132" s="45">
        <f t="shared" si="1"/>
        <v>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67513.38</v>
      </c>
      <c r="E137" s="194">
        <v>42036.5</v>
      </c>
      <c r="F137" s="45">
        <f t="shared" si="1"/>
        <v>62.263954196931039</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205526.9</v>
      </c>
      <c r="E140" s="194">
        <v>205476.97</v>
      </c>
      <c r="F140" s="45">
        <f t="shared" si="1"/>
        <v>99.97570634306264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3026335.2199999997</v>
      </c>
      <c r="E141" s="81">
        <f t="shared" si="28"/>
        <v>5586359.5199999986</v>
      </c>
      <c r="F141" s="61">
        <f t="shared" si="1"/>
        <v>184.591564182371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947208.73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5635565.0099999998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1004466.2100000001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287781.43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628806.36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11455.56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65268.11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11154.75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3526795.34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875700.29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875700.29</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228603.17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4313140.25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990575.15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279055.78000000003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615419.74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11415.64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47761.07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36922.92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3142613.72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179951.38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2269633.4900000002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119952.64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25244.429999999997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23510.17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23510.17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11.66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11.66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1722.6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1722.6</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94708.21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94708.21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2149680.85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66622.09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309010.46000000002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1725396.51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48651.79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28014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Provjera</v>
      </c>
      <c r="C271" s="91" t="s">
        <v>3582</v>
      </c>
      <c r="D271" s="95"/>
      <c r="E271" s="51">
        <f t="shared" si="17"/>
        <v>0</v>
      </c>
      <c r="F271" s="51">
        <f t="shared" si="18"/>
        <v>1</v>
      </c>
      <c r="G271" s="51"/>
      <c r="H271" s="51"/>
      <c r="I271" s="51"/>
      <c r="J271" s="51"/>
      <c r="K271" s="51"/>
      <c r="L271" s="51">
        <f>IF(AND('PR-RAS'!D543&gt;0,SUM('PR-RAS'!D942:D942)=0),1,0)</f>
        <v>1</v>
      </c>
      <c r="M271" s="51">
        <f>IF(AND('PR-RAS'!E543&gt;0,SUM('PR-RAS'!E942:E942)=0),1,0)</f>
        <v>1</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Koprivnički Ivanec</cp:lastModifiedBy>
  <cp:lastPrinted>2026-03-02T14:28:08Z</cp:lastPrinted>
  <dcterms:created xsi:type="dcterms:W3CDTF">2022-04-01T05:14:30Z</dcterms:created>
  <dcterms:modified xsi:type="dcterms:W3CDTF">2026-03-02T14:28:36Z</dcterms:modified>
</cp:coreProperties>
</file>